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I:\Circulaire Economie\1. Bouw (intern)\1.2 Punten halen Leidse Ladder\_Beleid LL\GaGoed\LL Gagoed\"/>
    </mc:Choice>
  </mc:AlternateContent>
  <xr:revisionPtr revIDLastSave="0" documentId="13_ncr:1_{D179DEAF-9D5E-4CDB-97B5-1F70EEFF3D57}" xr6:coauthVersionLast="47" xr6:coauthVersionMax="47" xr10:uidLastSave="{00000000-0000-0000-0000-000000000000}"/>
  <bookViews>
    <workbookView xWindow="28680" yWindow="-120" windowWidth="29040" windowHeight="17520" xr2:uid="{EDCA4DC6-67F7-481C-BDDC-0060809C2419}"/>
  </bookViews>
  <sheets>
    <sheet name="Introductie" sheetId="2" r:id="rId1"/>
    <sheet name="Leidse Vastgoedladder" sheetId="1" r:id="rId2"/>
    <sheet name="Tips meer circulariteit" sheetId="4" r:id="rId3"/>
    <sheet name="Grafieken" sheetId="3" state="hidden" r:id="rId4"/>
  </sheets>
  <definedNames>
    <definedName name="_xlnm.Print_Area" localSheetId="1">'Leidse Vastgoedladder'!$Q$13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C5" i="3"/>
  <c r="C4" i="3" s="1"/>
  <c r="G49" i="1"/>
  <c r="G91" i="1" l="1"/>
  <c r="G90" i="1"/>
  <c r="G89" i="1"/>
  <c r="G88" i="1"/>
  <c r="G87" i="1"/>
  <c r="G86" i="1"/>
  <c r="G81" i="1"/>
  <c r="G79" i="1"/>
  <c r="G78" i="1"/>
  <c r="G74" i="1"/>
  <c r="G71" i="1"/>
  <c r="G69" i="1"/>
  <c r="G70" i="1"/>
  <c r="G64" i="1"/>
  <c r="G63" i="1"/>
  <c r="G62" i="1"/>
  <c r="G61" i="1"/>
  <c r="G55" i="1"/>
  <c r="G56" i="1"/>
  <c r="G57" i="1"/>
  <c r="G50" i="1"/>
  <c r="G46" i="1"/>
  <c r="G45" i="1"/>
  <c r="G40" i="1"/>
  <c r="G39" i="1"/>
  <c r="G38" i="1"/>
  <c r="F4" i="3" l="1"/>
  <c r="F7" i="3" s="1"/>
  <c r="G36" i="1" s="1"/>
  <c r="N4" i="3"/>
  <c r="N7" i="3" s="1"/>
  <c r="G59" i="1" s="1"/>
  <c r="T4" i="3"/>
  <c r="T7" i="3" s="1"/>
  <c r="G83" i="1" s="1"/>
  <c r="R4" i="3"/>
  <c r="R7" i="3" s="1"/>
  <c r="G73" i="1" s="1"/>
  <c r="P4" i="3"/>
  <c r="P7" i="3" s="1"/>
  <c r="G67" i="1" s="1"/>
  <c r="L4" i="3"/>
  <c r="L7" i="3" s="1"/>
  <c r="G53" i="1" s="1"/>
  <c r="J4" i="3"/>
  <c r="J7" i="3" s="1"/>
  <c r="G48" i="1" s="1"/>
  <c r="H4" i="3"/>
  <c r="H7" i="3" s="1"/>
  <c r="G43" i="1" s="1"/>
  <c r="D3" i="3" l="1"/>
  <c r="C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Dijkstra, Ellen</author>
  </authors>
  <commentList>
    <comment ref="D3" authorId="0" shapeId="0" xr:uid="{082AEB3A-4DEF-4E6F-B02D-7B2EBF9325D3}">
      <text>
        <r>
          <rPr>
            <b/>
            <sz val="9"/>
            <color indexed="81"/>
            <rFont val="Tahoma"/>
            <family val="2"/>
          </rPr>
          <t>Dijkstra, Ellen:</t>
        </r>
        <r>
          <rPr>
            <sz val="9"/>
            <color indexed="81"/>
            <rFont val="Tahoma"/>
            <family val="2"/>
          </rPr>
          <t xml:space="preserve">
Plek waar de wijzer begint</t>
        </r>
      </text>
    </comment>
    <comment ref="D4" authorId="0" shapeId="0" xr:uid="{4B5B8ED1-BF1B-4A67-81F6-E8A645728481}">
      <text>
        <r>
          <rPr>
            <b/>
            <sz val="9"/>
            <color indexed="81"/>
            <rFont val="Tahoma"/>
            <family val="2"/>
          </rPr>
          <t>Dijkstra, Ellen:</t>
        </r>
        <r>
          <rPr>
            <sz val="9"/>
            <color indexed="81"/>
            <rFont val="Tahoma"/>
            <family val="2"/>
          </rPr>
          <t xml:space="preserve">
Breedte van wijzer</t>
        </r>
      </text>
    </comment>
    <comment ref="D5" authorId="0" shapeId="0" xr:uid="{A81C2B6D-57CC-4FD7-A205-7A0264FAA387}">
      <text>
        <r>
          <rPr>
            <b/>
            <sz val="9"/>
            <color indexed="81"/>
            <rFont val="Tahoma"/>
            <family val="2"/>
          </rPr>
          <t>Dijkstra, Ellen:</t>
        </r>
        <r>
          <rPr>
            <sz val="9"/>
            <color indexed="81"/>
            <rFont val="Tahoma"/>
            <family val="2"/>
          </rPr>
          <t xml:space="preserve">
Om een halve cirkel te laten zien. Grafiektype is hele cirkel</t>
        </r>
      </text>
    </comment>
  </commentList>
</comments>
</file>

<file path=xl/sharedStrings.xml><?xml version="1.0" encoding="utf-8"?>
<sst xmlns="http://schemas.openxmlformats.org/spreadsheetml/2006/main" count="175" uniqueCount="145">
  <si>
    <t>Algemeen</t>
  </si>
  <si>
    <t>Projectinformatie</t>
  </si>
  <si>
    <t>Antwoord</t>
  </si>
  <si>
    <t xml:space="preserve">1. Wat is de projectnaam? </t>
  </si>
  <si>
    <t xml:space="preserve">2. In welke fase zit het project? </t>
  </si>
  <si>
    <t xml:space="preserve">4. Wat is het projectbudget? </t>
  </si>
  <si>
    <t xml:space="preserve">5. Wat is de huidige datum? </t>
  </si>
  <si>
    <t>Contactpersoon</t>
  </si>
  <si>
    <t>Inhoudelijke vragen</t>
  </si>
  <si>
    <t>Punten</t>
  </si>
  <si>
    <t>Toelichting</t>
  </si>
  <si>
    <t>Einde van de vragenljist</t>
  </si>
  <si>
    <t>6.  Kun je de aanleiding en de opzet van het project in een paar zinnen beschrijven?</t>
  </si>
  <si>
    <t xml:space="preserve">8. Wat is je mailadres? </t>
  </si>
  <si>
    <t xml:space="preserve">9. Wat is de naam van de projectmanager? </t>
  </si>
  <si>
    <t xml:space="preserve">10. Wat is het mailadres van de projectmanager? </t>
  </si>
  <si>
    <t xml:space="preserve">7. Wat is je naam? </t>
  </si>
  <si>
    <t xml:space="preserve"> </t>
  </si>
  <si>
    <t xml:space="preserve">16. Waar komen deze objecten en materialen (voor het grootste gedeelte) vandaan? </t>
  </si>
  <si>
    <t>1. Preventie</t>
  </si>
  <si>
    <t>2. Waardebehoud</t>
  </si>
  <si>
    <t>3. Waardecreatie</t>
  </si>
  <si>
    <t>Notitie</t>
  </si>
  <si>
    <t>11.a Is er ingezet op het opknappen/transformeren i.p.v. sloop-nieuwbouw (minimaal behoud van de hoofdstructuur)?</t>
  </si>
  <si>
    <t xml:space="preserve">11.b Is er ingezet op intensief ruimtegebruik door het combineren/integreren van meerdere functies (multifuncionaliteit)? </t>
  </si>
  <si>
    <t>11.c Wordt er bewust ingezet op minimaal materiaal gebruik?</t>
  </si>
  <si>
    <t>17.a Hoeveel procent van het totale oppervlak aan materialen is losmaakbaar? Licht toe.</t>
  </si>
  <si>
    <t>17.b Hoeveel procent van het totale oppervlak aan materialen is gestandaardiseerd? Licht toe.</t>
  </si>
  <si>
    <t>17.c. Hoeveel procent van het totale oppervlak aan materialen bestaat uit adaptief vermogen? Licht toe.</t>
  </si>
  <si>
    <t>18. Zijn er in dit project koppelkansen met energiebesparende maatregelen?</t>
  </si>
  <si>
    <t>19. Zijn er in dit project koppelkansen met natuurinclusief/biodivers ontwerp?</t>
  </si>
  <si>
    <t>20. Zijn er in dit project koppelkansen met klimaatadaptief ontwerp (hittestress en wateroverlast/-berging)?</t>
  </si>
  <si>
    <t>21. Zijn er in dit project koppelkansen met gezondheid (bv WELL of toxiciteit)?</t>
  </si>
  <si>
    <t>22. Zijn er in dit project andere koppelkansen benut die niet in bovenstaande vragen zijn benoemd?</t>
  </si>
  <si>
    <t>23.a Wordt in het ontwerp ingezet op onderhoudsarme objecten, materialen, installaties en/of detaillering?</t>
  </si>
  <si>
    <t>23.b Wordt in het project ingezet op terugkoop- en levergarantie op objecten, materialen en installaties?</t>
  </si>
  <si>
    <t xml:space="preserve">32. Wordt in dit project elektrisch materieel ingezet bij de bouwfase? </t>
  </si>
  <si>
    <t>33. Worden in dit project ontwerpoplossingen toegepast om de warmte/koude-vraag te minimaliseren?</t>
  </si>
  <si>
    <t>34. Worden in dit project hoge rendements-verduurzamingstoepassingen en/of -installaties toegepast?</t>
  </si>
  <si>
    <t>35. Wordt in dit project gebruik gemaakt van prefab onderdelen?</t>
  </si>
  <si>
    <r>
      <t xml:space="preserve">23. Wordt in het ontwerp rekening gehouden met het </t>
    </r>
    <r>
      <rPr>
        <b/>
        <sz val="11"/>
        <color theme="1"/>
        <rFont val="Aptos Display"/>
        <family val="2"/>
        <scheme val="major"/>
      </rPr>
      <t>minimaliseren van milieuimpact tijdens beheer en onderhoud</t>
    </r>
    <r>
      <rPr>
        <sz val="11"/>
        <color theme="1"/>
        <rFont val="Aptos Display"/>
        <family val="2"/>
        <scheme val="major"/>
      </rPr>
      <t>? Zo ja, volgen er vervolgvragen.</t>
    </r>
  </si>
  <si>
    <r>
      <rPr>
        <b/>
        <u/>
        <sz val="11"/>
        <color theme="1"/>
        <rFont val="Aptos Display"/>
        <family val="2"/>
        <scheme val="major"/>
      </rPr>
      <t>Uitleg</t>
    </r>
    <r>
      <rPr>
        <sz val="11"/>
        <color theme="1"/>
        <rFont val="Aptos Display"/>
        <family val="2"/>
        <scheme val="major"/>
      </rPr>
      <t xml:space="preserve">: De volgende vragen gaan over inspanningen voor een </t>
    </r>
    <r>
      <rPr>
        <b/>
        <sz val="11"/>
        <color theme="1"/>
        <rFont val="Aptos Display"/>
        <family val="2"/>
        <scheme val="major"/>
      </rPr>
      <t>minimaal grondstof- en energieverbruik in de aanleg- en gebruiksfase</t>
    </r>
    <r>
      <rPr>
        <sz val="11"/>
        <color theme="1"/>
        <rFont val="Aptos Display"/>
        <family val="2"/>
        <scheme val="major"/>
      </rPr>
      <t>.</t>
    </r>
  </si>
  <si>
    <t>Principe 1. Voorkomen: niet doen wat niet nodig is</t>
  </si>
  <si>
    <t>Principe 2: Verleng de levensduur van bestaande objecten</t>
  </si>
  <si>
    <t>Principe 5: Ontwerp toekomstbestendig</t>
  </si>
  <si>
    <t>Principe 6: Ontwerp voor optimaal beheer en onderhoud</t>
  </si>
  <si>
    <t>Principe 7: Ontwerp voor duurzaam materiaalgebruik</t>
  </si>
  <si>
    <t>Principe 8: Ontwerp voor minimaal grondstof- en energieverbruik in aanleg- en gebruiksfase</t>
  </si>
  <si>
    <t xml:space="preserve">Voldoet jouw project aan de duurzaamheidseisen die gelden binnen Leiden? Vul de Leidse Ladder in en kom er achter. </t>
  </si>
  <si>
    <t>Introductie</t>
  </si>
  <si>
    <t>Link naar 8 circulaire werkprincipes</t>
  </si>
  <si>
    <t>Hoe werkt het?</t>
  </si>
  <si>
    <t>· Richting het DO kun je je antwoorden verfijnen een aanpassen op basis van gemaakte circulaire keuzes.</t>
  </si>
  <si>
    <t>· Vergeet niet tussentijdse (SO, VO) en eindversies op te sturen naar team circulair.</t>
  </si>
  <si>
    <t xml:space="preserve">· Heb je nog niet voldoende punten behaald en wil je in gesprek waar misschien toch mogelijkheden liggen? Schroom niet en stuur je Excel vast op. We denken graag mee. </t>
  </si>
  <si>
    <t>Praktisch: invullen &amp; opslaan</t>
  </si>
  <si>
    <t xml:space="preserve">a. Liefst bij SO of VO, zodat je weet of je op koers ligt en we circulaire kansen kunnen bespreken. </t>
  </si>
  <si>
    <t>Legenda</t>
  </si>
  <si>
    <t xml:space="preserve">                     Niet alle velden hoeven ingevuld te worden; de groene velden zijn de invoervelden. Als er toelichting gevraagd wordt, licht het veld groen op.</t>
  </si>
  <si>
    <t>Je kunt - naast de verplichte antwoorden - ook een notitie toevoegen, zoals een vraag aan een collega. Deze witte velden tellen niet mee voor de punten.</t>
  </si>
  <si>
    <t>Soms leggen we een begrip uit of geven we tips hoe een vraag te beantwoorden. In dat geval licht een geel bericht op als je de vraag beantwoordt.</t>
  </si>
  <si>
    <t>Ambities circulariteit</t>
  </si>
  <si>
    <t>· Leiden streeft naar 50% materialenreductie in 2030 tov 2016. Het doel is een volledig circulaire economie in 2050.</t>
  </si>
  <si>
    <t>· Leiden heeft als doel om bouwprojecten per direct 100% circulair uit te vragen en in 2030 100% circulair aan te besteden (ook geleverd krijgen door de markt).</t>
  </si>
  <si>
    <t>Deze ambities zijn vastgelegd in:</t>
  </si>
  <si>
    <t>· Strategie Circulaire Economie 2024-2027 en Uitoveringsprogramma Circulaire Economie 2024-2027, Gemeente Leiden</t>
  </si>
  <si>
    <t>Beleid</t>
  </si>
  <si>
    <t>De Leidse Ladder is de paraplu van bestaand circulair beleid en verandert mee met ontwikkelingen in beleid.</t>
  </si>
  <si>
    <t>Beleid Leidse Ladder Circulariteit</t>
  </si>
  <si>
    <t>Betonakkoord</t>
  </si>
  <si>
    <t>Circulair Sloopbeleid</t>
  </si>
  <si>
    <t>Versienummer: Leidse Ladder Openbare Ruimte (versie 2025.02 - Eindversie)</t>
  </si>
  <si>
    <t>Einde formulier</t>
  </si>
  <si>
    <t>· Team Inkoop controleert of de Leidse Ladder is ingevuld vóórdat een aanbesteding start.</t>
  </si>
  <si>
    <r>
      <t xml:space="preserve">Gemeente Leiden  heeft als doel om </t>
    </r>
    <r>
      <rPr>
        <b/>
        <sz val="11"/>
        <rFont val="Aptos Display"/>
        <family val="2"/>
        <scheme val="major"/>
      </rPr>
      <t>bouwprojecten</t>
    </r>
    <r>
      <rPr>
        <sz val="11"/>
        <rFont val="Aptos Display"/>
        <family val="2"/>
        <scheme val="major"/>
      </rPr>
      <t xml:space="preserve"> </t>
    </r>
    <r>
      <rPr>
        <b/>
        <sz val="11"/>
        <rFont val="Aptos Display"/>
        <family val="2"/>
        <scheme val="major"/>
      </rPr>
      <t>circulair</t>
    </r>
    <r>
      <rPr>
        <sz val="11"/>
        <rFont val="Aptos Display"/>
        <family val="2"/>
        <scheme val="major"/>
      </rPr>
      <t xml:space="preserve"> uit te voeren. Circulariteit is belangrijk vanwege de milieu-impact van bouwprojecten, de leveringszekerheid van grondstoffen en het verminderen van afval. In Leiden werken we hiervoor met de Leidse Ladder: een </t>
    </r>
    <r>
      <rPr>
        <b/>
        <sz val="11"/>
        <rFont val="Aptos Display"/>
        <family val="2"/>
        <scheme val="major"/>
      </rPr>
      <t xml:space="preserve">monitoringssysteem en denkwijze </t>
    </r>
    <r>
      <rPr>
        <sz val="11"/>
        <rFont val="Aptos Display"/>
        <family val="2"/>
        <scheme val="major"/>
      </rPr>
      <t xml:space="preserve">voor circulariteit. De Ladder is gebaseerd op de </t>
    </r>
    <r>
      <rPr>
        <b/>
        <sz val="11"/>
        <rFont val="Aptos Display"/>
        <family val="2"/>
        <scheme val="major"/>
      </rPr>
      <t>8 circulaire werkprincipes</t>
    </r>
    <r>
      <rPr>
        <sz val="11"/>
        <rFont val="Aptos Display"/>
        <family val="2"/>
        <scheme val="major"/>
      </rPr>
      <t xml:space="preserve">. Je krijgt punten voor circulaire maatregelen in je project. Er geldt een minimumaantal punten dat je moet halen om verder te mogen met je project. Voor 2025 is het verplicht te behalen </t>
    </r>
    <r>
      <rPr>
        <b/>
        <sz val="11"/>
        <rFont val="Aptos Display"/>
        <family val="2"/>
        <scheme val="major"/>
      </rPr>
      <t>punten 75 /160</t>
    </r>
    <r>
      <rPr>
        <sz val="11"/>
        <rFont val="Aptos Display"/>
        <family val="2"/>
        <scheme val="major"/>
      </rPr>
      <t>.</t>
    </r>
  </si>
  <si>
    <r>
      <t xml:space="preserve">· Vul de Leidse Ladder in voor je project. Doe dit het </t>
    </r>
    <r>
      <rPr>
        <b/>
        <sz val="11"/>
        <rFont val="Aptos Display"/>
        <family val="2"/>
        <scheme val="major"/>
      </rPr>
      <t>liefst zo vroeg mogelijk, bij SO,</t>
    </r>
    <r>
      <rPr>
        <sz val="11"/>
        <rFont val="Aptos Display"/>
        <family val="2"/>
        <scheme val="major"/>
      </rPr>
      <t xml:space="preserve"> zodat je weet of je op koers ligt en je circulaire kansen kunt verkennen en benutten.</t>
    </r>
  </si>
  <si>
    <r>
      <t xml:space="preserve">· Het is </t>
    </r>
    <r>
      <rPr>
        <b/>
        <sz val="11"/>
        <rFont val="Aptos Display"/>
        <family val="2"/>
        <scheme val="major"/>
      </rPr>
      <t>verplicht de Leidse Ladder in te vullen in de DO-fase;</t>
    </r>
    <r>
      <rPr>
        <sz val="11"/>
        <rFont val="Aptos Display"/>
        <family val="2"/>
        <scheme val="major"/>
      </rPr>
      <t xml:space="preserve"> zonder het voldoen aan het minimumaantal punten, kan je project niet richting aanbesteding. </t>
    </r>
  </si>
  <si>
    <t xml:space="preserve">b. In ieder geval (ook) bij DO, vóór je project richting aanbesteding gaat. </t>
  </si>
  <si>
    <t>b. Sla het document als volgt op: “LVL_Projectnaam_SO/VO/DO_V1/2,3/…”</t>
  </si>
  <si>
    <r>
      <rPr>
        <b/>
        <sz val="11"/>
        <color theme="1"/>
        <rFont val="Aptos Display"/>
        <family val="2"/>
        <scheme val="major"/>
      </rPr>
      <t xml:space="preserve">3. </t>
    </r>
    <r>
      <rPr>
        <sz val="11"/>
        <color theme="1"/>
        <rFont val="Aptos Display"/>
        <family val="2"/>
        <scheme val="major"/>
      </rPr>
      <t xml:space="preserve">Team Circulair bekijkt de Ladders en heeft contact met de invuller over mogelijkheden en eventuele wijzigingen in de Ladder. </t>
    </r>
  </si>
  <si>
    <r>
      <rPr>
        <b/>
        <sz val="11"/>
        <color theme="1"/>
        <rFont val="Aptos Display"/>
        <family val="2"/>
        <scheme val="major"/>
      </rPr>
      <t>4.</t>
    </r>
    <r>
      <rPr>
        <sz val="11"/>
        <color theme="1"/>
        <rFont val="Aptos Display"/>
        <family val="2"/>
        <scheme val="major"/>
      </rPr>
      <t xml:space="preserve"> Na controle van het DO slaat team Circulair de Excel op en maakt een PDF (met paraaf) als markering van de definitieve versie. Deze sturen we terug naar het projectteam.</t>
    </r>
  </si>
  <si>
    <t xml:space="preserve">Gecontroleerd door team circulair: </t>
  </si>
  <si>
    <r>
      <rPr>
        <b/>
        <u/>
        <sz val="11"/>
        <rFont val="Aptos Display"/>
        <family val="2"/>
        <scheme val="major"/>
      </rPr>
      <t>Uitleg</t>
    </r>
    <r>
      <rPr>
        <sz val="11"/>
        <rFont val="Aptos Display"/>
        <family val="2"/>
        <scheme val="major"/>
      </rPr>
      <t xml:space="preserve">: Koppelkansen hebben betrekking op het ontwerp en/of gebruik van voorzieningen/objecten/materialen die ervoor zorgen dat één ingreep positief effect heeft op meerdere (verduurzamings)opgaven. Door in te zetten op </t>
    </r>
    <r>
      <rPr>
        <b/>
        <sz val="11"/>
        <rFont val="Aptos Display"/>
        <family val="2"/>
        <scheme val="major"/>
      </rPr>
      <t>koppelkansen</t>
    </r>
    <r>
      <rPr>
        <sz val="11"/>
        <rFont val="Aptos Display"/>
        <family val="2"/>
        <scheme val="major"/>
      </rPr>
      <t xml:space="preserve"> worden nieuwe ingrepen in de toekomst - en daarmee materiaalgebruik - voorkomen. 
Bv: Een groen dak voor biodiversiteit, waterbuffering,  langere levensduur dak (geen direct zonlicht en regen) en isolatie.</t>
    </r>
  </si>
  <si>
    <t>Principe 3: Duurzaam gebruik bestaande objecten, grondstoffen en natuurlijke processen</t>
  </si>
  <si>
    <r>
      <t xml:space="preserve">11. Is er in het te realiseren project ingezet op het </t>
    </r>
    <r>
      <rPr>
        <b/>
        <sz val="11"/>
        <color theme="1"/>
        <rFont val="Aptos Display"/>
        <family val="2"/>
        <scheme val="major"/>
      </rPr>
      <t>voorkomen of minimaliseren</t>
    </r>
    <r>
      <rPr>
        <sz val="11"/>
        <color theme="1"/>
        <rFont val="Aptos Display"/>
        <family val="2"/>
        <scheme val="major"/>
      </rPr>
      <t xml:space="preserve"> van bepaalde ingrepen? (Hierna volgen vragen die hierop ingaan.)</t>
    </r>
  </si>
  <si>
    <t>12. Wordt er voor dit project iets gesloopt/ afgevoerd? Zo ja, wat?</t>
  </si>
  <si>
    <r>
      <t xml:space="preserve">15. Worden er objecten en/of materialen vanuit </t>
    </r>
    <r>
      <rPr>
        <b/>
        <sz val="11"/>
        <color theme="1"/>
        <rFont val="Aptos Display"/>
        <family val="2"/>
        <scheme val="major"/>
      </rPr>
      <t>andere loacties (her)gebruikt?</t>
    </r>
    <r>
      <rPr>
        <sz val="11"/>
        <color theme="1"/>
        <rFont val="Aptos Display"/>
        <family val="2"/>
        <scheme val="major"/>
      </rPr>
      <t xml:space="preserve"> Welke?</t>
    </r>
  </si>
  <si>
    <r>
      <t xml:space="preserve">17. Is er in het project rekening gehouden met </t>
    </r>
    <r>
      <rPr>
        <b/>
        <sz val="11"/>
        <color theme="1"/>
        <rFont val="Aptos Display"/>
        <family val="2"/>
        <scheme val="major"/>
      </rPr>
      <t>aanpasbaarheid en toekomstig hergebruik</t>
    </r>
    <r>
      <rPr>
        <sz val="11"/>
        <color theme="1"/>
        <rFont val="Aptos Display"/>
        <family val="2"/>
        <scheme val="major"/>
      </rPr>
      <t>?</t>
    </r>
  </si>
  <si>
    <t>Principe 4: Ontwerp voor meerdere levenscycli</t>
  </si>
  <si>
    <r>
      <t xml:space="preserve">24. Wordt er rekening gehouden met dataoverdracht voor toekomstig hergebruik? Zoals het </t>
    </r>
    <r>
      <rPr>
        <b/>
        <sz val="11"/>
        <color theme="0" tint="-0.14999847407452621"/>
        <rFont val="Aptos Display"/>
        <family val="2"/>
        <scheme val="major"/>
      </rPr>
      <t>materialenpaspoort</t>
    </r>
    <r>
      <rPr>
        <sz val="11"/>
        <color theme="0" tint="-0.14999847407452621"/>
        <rFont val="Aptos Display"/>
        <family val="2"/>
        <scheme val="major"/>
      </rPr>
      <t>? Licht toe.</t>
    </r>
  </si>
  <si>
    <r>
      <t xml:space="preserve">26. Hoeveel procent van de totale massa aan nieuw materiaal in het project betreft </t>
    </r>
    <r>
      <rPr>
        <b/>
        <sz val="11"/>
        <color theme="0" tint="-0.14999847407452621"/>
        <rFont val="Aptos Display"/>
        <family val="2"/>
        <scheme val="major"/>
      </rPr>
      <t>hernieuwbare (biobased) materialen</t>
    </r>
    <r>
      <rPr>
        <sz val="11"/>
        <color theme="0" tint="-0.14999847407452621"/>
        <rFont val="Aptos Display"/>
        <family val="2"/>
        <scheme val="major"/>
      </rPr>
      <t>? Licht toe.</t>
    </r>
  </si>
  <si>
    <r>
      <t xml:space="preserve">27. Hoeveel procent van de totale massa aan nieuw materiaal in het project betreft </t>
    </r>
    <r>
      <rPr>
        <b/>
        <sz val="11"/>
        <color theme="0" tint="-0.14999847407452621"/>
        <rFont val="Aptos Display"/>
        <family val="2"/>
        <scheme val="major"/>
      </rPr>
      <t>gerecyclede materialen</t>
    </r>
    <r>
      <rPr>
        <sz val="11"/>
        <color theme="0" tint="-0.14999847407452621"/>
        <rFont val="Aptos Display"/>
        <family val="2"/>
        <scheme val="major"/>
      </rPr>
      <t>? Licht toe.</t>
    </r>
  </si>
  <si>
    <r>
      <t>28. Hoeveel procent van de totale massa aan nieuw materiaal in het project betreft  nieuwe</t>
    </r>
    <r>
      <rPr>
        <b/>
        <sz val="11"/>
        <color theme="0" tint="-0.14999847407452621"/>
        <rFont val="Aptos Display"/>
        <family val="2"/>
        <scheme val="major"/>
      </rPr>
      <t xml:space="preserve"> primaire grondstoffen</t>
    </r>
    <r>
      <rPr>
        <sz val="11"/>
        <color theme="0" tint="-0.14999847407452621"/>
        <rFont val="Aptos Display"/>
        <family val="2"/>
        <scheme val="major"/>
      </rPr>
      <t xml:space="preserve"> (fossiel, mineralen, metaal)? Licht toe.</t>
    </r>
  </si>
  <si>
    <r>
      <t xml:space="preserve">29. Is er in het project rekening gehouden met het </t>
    </r>
    <r>
      <rPr>
        <b/>
        <sz val="11"/>
        <color theme="0" tint="-0.14999847407452621"/>
        <rFont val="Aptos Display"/>
        <family val="2"/>
        <scheme val="major"/>
      </rPr>
      <t>Betonakkoord</t>
    </r>
    <r>
      <rPr>
        <sz val="11"/>
        <color theme="0" tint="-0.14999847407452621"/>
        <rFont val="Aptos Display"/>
        <family val="2"/>
        <scheme val="major"/>
      </rPr>
      <t xml:space="preserve">? </t>
    </r>
  </si>
  <si>
    <r>
      <t xml:space="preserve">25. Heb je </t>
    </r>
    <r>
      <rPr>
        <b/>
        <sz val="11"/>
        <color theme="1"/>
        <rFont val="Aptos Display"/>
        <family val="2"/>
        <scheme val="major"/>
      </rPr>
      <t>nieuwe</t>
    </r>
    <r>
      <rPr>
        <sz val="11"/>
        <color theme="1"/>
        <rFont val="Aptos Display"/>
        <family val="2"/>
        <scheme val="major"/>
      </rPr>
      <t xml:space="preserve"> materialen gebruikt in het project?</t>
    </r>
  </si>
  <si>
    <t>30. Wordt er rekening gehouden met verhoogde isolatiewaarden (Rc) van vloer, gevel, dak en/of kozijn + glas (=preventie van opwekken warmte en energieverbruik)?</t>
  </si>
  <si>
    <t xml:space="preserve">31. Wordt in het project gebruik gemaakt van lokale aannemers (Leidse regio)? </t>
  </si>
  <si>
    <t>3. Welk type project betreft het?</t>
  </si>
  <si>
    <t>Totaal</t>
  </si>
  <si>
    <t>Wijzer</t>
  </si>
  <si>
    <t>Leidse Ladder (onderstaande getallen niet wijzigen)</t>
  </si>
  <si>
    <t>Minimaal aantal punten te behalen</t>
  </si>
  <si>
    <t>Verschli tussen minimaal en totaal</t>
  </si>
  <si>
    <t>Totaal aantal punten:</t>
  </si>
  <si>
    <t>Principe 1</t>
  </si>
  <si>
    <t>Principe 2</t>
  </si>
  <si>
    <t>Principe 3</t>
  </si>
  <si>
    <t>Principe 4</t>
  </si>
  <si>
    <t>Principe 5</t>
  </si>
  <si>
    <t>Principe 6</t>
  </si>
  <si>
    <t>Principe 7</t>
  </si>
  <si>
    <t>Principe 8</t>
  </si>
  <si>
    <r>
      <t xml:space="preserve">14. Worden er vrijkomende objecten en/of materialen uit dit project </t>
    </r>
    <r>
      <rPr>
        <sz val="11"/>
        <rFont val="Aptos Display"/>
        <family val="2"/>
        <scheme val="major"/>
      </rPr>
      <t xml:space="preserve">direct op de locatie hergebruikt? </t>
    </r>
  </si>
  <si>
    <r>
      <t xml:space="preserve">13. Wordt het </t>
    </r>
    <r>
      <rPr>
        <b/>
        <sz val="11"/>
        <color theme="1"/>
        <rFont val="Aptos Narrow"/>
        <family val="2"/>
        <scheme val="minor"/>
      </rPr>
      <t>circulair sloopbeleid</t>
    </r>
    <r>
      <rPr>
        <sz val="11"/>
        <color theme="1"/>
        <rFont val="Aptos Narrow"/>
        <family val="2"/>
        <scheme val="minor"/>
      </rPr>
      <t xml:space="preserve"> toegepast?</t>
    </r>
  </si>
  <si>
    <t>Tips voor meer circulariteit in je project</t>
  </si>
  <si>
    <t>Inspiratiegids Circulair Vastgoed</t>
  </si>
  <si>
    <t>Acht circulaire werkprincipes.pptx</t>
  </si>
  <si>
    <r>
      <rPr>
        <b/>
        <u/>
        <sz val="11"/>
        <color theme="1"/>
        <rFont val="Aptos Display"/>
        <family val="2"/>
        <scheme val="major"/>
      </rPr>
      <t xml:space="preserve">Uitleg: </t>
    </r>
    <r>
      <rPr>
        <sz val="11"/>
        <color theme="1"/>
        <rFont val="Aptos Display"/>
        <family val="2"/>
        <scheme val="major"/>
      </rPr>
      <t>Het nieuwe materiaal is op te delen in:
1) een % hernieuwbaar (biobased), 
2) een % gerecycled 
3) een % nieuwe primaire grondstoffen (fossiel, mineralen, metalen). 
Zo bestaat beton voor een % uit gerecyclede en voor een % uit nieuwe primaire grondstoffen. We vragen hier naar het % van de totale massa (alle materialen samen). 
Tips
LET OP! Vragen 26, 27 en 28 dienen samen op te tellen 100%. Een grove inschatting voldoet. 
N.B. Hergebruik wordt hier buiten beschouwing gelaten omdat dit eerder in de monitor al terug is gekomen</t>
    </r>
  </si>
  <si>
    <t>Concrete tips</t>
  </si>
  <si>
    <t>Circulaire materialen en vindplekken (levend document)</t>
  </si>
  <si>
    <t>Kunnen doelen behaald worden door het gebouw in stand te houden en te renoveren?</t>
  </si>
  <si>
    <t>Kan minder materiaal gebruikt worden, zoals door (delen) niet nieuw te bouwen?</t>
  </si>
  <si>
    <t>Opknappen en renoveren</t>
  </si>
  <si>
    <t>Hergebruik van objecten en materialen, van de locatie of van elders (zie levend document hierboven)</t>
  </si>
  <si>
    <t>Kies voor hoge percentages recycling</t>
  </si>
  <si>
    <t>Ontwerp losmaakbaar en adaptief</t>
  </si>
  <si>
    <t>Kies voor houtbouw en biobased producten (zie link bovenaan met circulaire materialen)</t>
  </si>
  <si>
    <t>Tips voor circulaire materialen en vindplekken</t>
  </si>
  <si>
    <t>\</t>
  </si>
  <si>
    <t>1. Preventie (niet doen wat niet nodig is en verminderen materiaalgebruik)</t>
  </si>
  <si>
    <t>3. Als je toch nieuwe materialen nodig hebt, kies dan zo duurzaam mogelijk</t>
  </si>
  <si>
    <t>2. Waardebehoud: levensduurverlenging en hergebruik</t>
  </si>
  <si>
    <t>Leidse Vastgoed Ladder (versie 2025.2)</t>
  </si>
  <si>
    <t>Laatst gewijzigd op: 1 juli 2025</t>
  </si>
  <si>
    <r>
      <rPr>
        <b/>
        <sz val="11"/>
        <color theme="1"/>
        <rFont val="Aptos Display"/>
        <family val="2"/>
        <scheme val="major"/>
      </rPr>
      <t xml:space="preserve">5. </t>
    </r>
    <r>
      <rPr>
        <sz val="11"/>
        <color theme="1"/>
        <rFont val="Aptos Display"/>
        <family val="2"/>
        <scheme val="major"/>
      </rPr>
      <t xml:space="preserve">Het projectteam slaat de Ladder op bij de projectdocumenten en levert de Pdf aan bij de Ambtelijk Opdrachtgever en Inkoper.   </t>
    </r>
  </si>
  <si>
    <r>
      <t>b. Bijv: “</t>
    </r>
    <r>
      <rPr>
        <sz val="11"/>
        <color rgb="FF156082"/>
        <rFont val="Aptos Display"/>
        <family val="2"/>
        <scheme val="major"/>
      </rPr>
      <t>LVL_FietsenstallingBreestraat_VO_V1</t>
    </r>
    <r>
      <rPr>
        <sz val="11"/>
        <color rgb="FF000000"/>
        <rFont val="Aptos Display"/>
        <family val="2"/>
        <scheme val="major"/>
      </rPr>
      <t>”</t>
    </r>
  </si>
  <si>
    <r>
      <rPr>
        <b/>
        <sz val="11"/>
        <rFont val="Aptos Display"/>
        <family val="2"/>
        <scheme val="major"/>
      </rPr>
      <t xml:space="preserve">1. </t>
    </r>
    <r>
      <rPr>
        <sz val="11"/>
        <rFont val="Aptos Display"/>
        <family val="2"/>
        <scheme val="major"/>
      </rPr>
      <t>Het projectteam slaat een kopie op van de Leidse Vastgoed Ladder en vult deze in.</t>
    </r>
  </si>
  <si>
    <r>
      <t>a.</t>
    </r>
    <r>
      <rPr>
        <b/>
        <sz val="11"/>
        <rFont val="Aptos Display"/>
        <family val="2"/>
        <scheme val="major"/>
      </rPr>
      <t xml:space="preserve"> (!)</t>
    </r>
    <r>
      <rPr>
        <sz val="11"/>
        <rFont val="Aptos Display"/>
        <family val="2"/>
        <scheme val="major"/>
      </rPr>
      <t xml:space="preserve"> Ook als je nog niet voldoende punten hebt behaald, stuur de Ladder vast op. Dan kunnen we samen in gesprek en op zoek naar de ruimte. </t>
    </r>
  </si>
  <si>
    <t xml:space="preserve">Dit is een instrument van de Gemeente Leiden. Dit document bevat links naar de Intranetpagina, deze links zijn in deze publieke versie inactief. </t>
  </si>
  <si>
    <r>
      <rPr>
        <b/>
        <sz val="11"/>
        <rFont val="Aptos Display"/>
        <family val="2"/>
        <scheme val="major"/>
      </rPr>
      <t>2.</t>
    </r>
    <r>
      <rPr>
        <sz val="11"/>
        <rFont val="Aptos Display"/>
        <family val="2"/>
        <scheme val="major"/>
      </rPr>
      <t xml:space="preserve"> Het projectteam slaat de Excel op en stuurt deze naar team Circulair.</t>
    </r>
  </si>
  <si>
    <t xml:space="preserve">De Leidse Ladder is het instrument voor circulariteit van Gemeente Leiden. </t>
  </si>
  <si>
    <t>Colofon</t>
  </si>
  <si>
    <t>Onderstaande links zijn intranet zijn gedeactiveerd in de publieke versie</t>
  </si>
  <si>
    <r>
      <t>Dit was de Leidse Vastgoed Ladder. Bedankt voor het invullen!
In 2025 geldt een verplicht minimum puntenaantal van</t>
    </r>
    <r>
      <rPr>
        <b/>
        <sz val="11"/>
        <color rgb="FF9C5700"/>
        <rFont val="Aptos Narrow"/>
        <family val="2"/>
        <scheme val="minor"/>
      </rPr>
      <t xml:space="preserve"> 75 punten.</t>
    </r>
    <r>
      <rPr>
        <sz val="11"/>
        <color rgb="FF9C5700"/>
        <rFont val="Aptos Narrow"/>
        <family val="2"/>
        <scheme val="minor"/>
      </rPr>
      <t xml:space="preserve">
Mocht je nog vragen hebben dan kan je contact opnemen met Team Circulaire Bouw. Of maak een afspraak voor het inloopspreekuur.
Samen maken we Leiden circulair.</t>
    </r>
  </si>
  <si>
    <t>Publieke versie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</si>
</sst>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x14ac:knownFonts="1">
    <font>
      <sz val="11"/>
      <color theme="1"/>
      <name val="Aptos Narrow"/>
      <family val="2"/>
      <scheme val="minor"/>
    </font>
    <font>
      <sz val="11"/>
      <color theme="1"/>
      <name val="Aptos Narrow"/>
      <family val="2"/>
      <scheme val="minor"/>
    </font>
    <font>
      <sz val="11"/>
      <color rgb="FF9C5700"/>
      <name val="Aptos Narrow"/>
      <family val="2"/>
      <scheme val="minor"/>
    </font>
    <font>
      <b/>
      <sz val="11"/>
      <color theme="0"/>
      <name val="Aptos Display"/>
      <family val="2"/>
      <scheme val="major"/>
    </font>
    <font>
      <sz val="11"/>
      <color theme="0"/>
      <name val="Aptos Display"/>
      <family val="2"/>
      <scheme val="major"/>
    </font>
    <font>
      <sz val="11"/>
      <color theme="1"/>
      <name val="Aptos Display"/>
      <family val="2"/>
      <scheme val="major"/>
    </font>
    <font>
      <b/>
      <sz val="11"/>
      <color theme="1"/>
      <name val="Aptos Display"/>
      <family val="2"/>
      <scheme val="major"/>
    </font>
    <font>
      <sz val="12"/>
      <color rgb="FF1E1E1E"/>
      <name val="Aptos Display"/>
      <family val="2"/>
      <scheme val="major"/>
    </font>
    <font>
      <sz val="10"/>
      <name val="Aptos Display"/>
      <family val="2"/>
      <scheme val="major"/>
    </font>
    <font>
      <b/>
      <u/>
      <sz val="11"/>
      <color theme="1"/>
      <name val="Aptos Display"/>
      <family val="2"/>
      <scheme val="major"/>
    </font>
    <font>
      <sz val="11"/>
      <name val="Aptos Display"/>
      <family val="2"/>
      <scheme val="major"/>
    </font>
    <font>
      <b/>
      <u/>
      <sz val="11"/>
      <name val="Aptos Display"/>
      <family val="2"/>
      <scheme val="major"/>
    </font>
    <font>
      <b/>
      <sz val="11"/>
      <name val="Aptos Display"/>
      <family val="2"/>
      <scheme val="major"/>
    </font>
    <font>
      <u/>
      <sz val="11"/>
      <color theme="10"/>
      <name val="Aptos Narrow"/>
      <family val="2"/>
      <scheme val="minor"/>
    </font>
    <font>
      <b/>
      <sz val="36"/>
      <color rgb="FFA48730"/>
      <name val="Aptos Display"/>
      <family val="2"/>
      <scheme val="major"/>
    </font>
    <font>
      <sz val="10"/>
      <color theme="4"/>
      <name val="Aptos Display"/>
      <family val="2"/>
      <scheme val="major"/>
    </font>
    <font>
      <u/>
      <sz val="11"/>
      <color theme="10"/>
      <name val="Aptos Display"/>
      <family val="2"/>
      <scheme val="major"/>
    </font>
    <font>
      <sz val="11"/>
      <color theme="4"/>
      <name val="Aptos Display"/>
      <family val="2"/>
      <scheme val="major"/>
    </font>
    <font>
      <sz val="11"/>
      <color rgb="FF156082"/>
      <name val="Aptos Display"/>
      <family val="2"/>
      <scheme val="major"/>
    </font>
    <font>
      <sz val="11"/>
      <color rgb="FF000000"/>
      <name val="Aptos Display"/>
      <family val="2"/>
      <scheme val="major"/>
    </font>
    <font>
      <i/>
      <sz val="11"/>
      <name val="Aptos Display"/>
      <family val="2"/>
      <scheme val="major"/>
    </font>
    <font>
      <b/>
      <sz val="11"/>
      <color rgb="FFA48730"/>
      <name val="Aptos Display"/>
      <family val="2"/>
      <scheme val="major"/>
    </font>
    <font>
      <b/>
      <sz val="11"/>
      <color theme="1"/>
      <name val="Aptos Narrow"/>
      <family val="2"/>
      <scheme val="minor"/>
    </font>
    <font>
      <sz val="11"/>
      <color theme="0" tint="-0.14999847407452621"/>
      <name val="Aptos Display"/>
      <family val="2"/>
      <scheme val="major"/>
    </font>
    <font>
      <b/>
      <sz val="11"/>
      <color theme="0" tint="-0.14999847407452621"/>
      <name val="Aptos Display"/>
      <family val="2"/>
      <scheme val="major"/>
    </font>
    <font>
      <b/>
      <sz val="10"/>
      <name val="Arial"/>
      <family val="2"/>
    </font>
    <font>
      <sz val="10"/>
      <name val="Arial"/>
      <family val="2"/>
    </font>
    <font>
      <sz val="9"/>
      <color indexed="81"/>
      <name val="Tahoma"/>
      <family val="2"/>
    </font>
    <font>
      <b/>
      <sz val="9"/>
      <color indexed="81"/>
      <name val="Tahoma"/>
      <family val="2"/>
    </font>
    <font>
      <sz val="12"/>
      <color theme="0"/>
      <name val="Aptos Display"/>
      <family val="2"/>
      <scheme val="major"/>
    </font>
    <font>
      <b/>
      <sz val="11"/>
      <color rgb="FF9C5700"/>
      <name val="Aptos Narrow"/>
      <family val="2"/>
      <scheme val="minor"/>
    </font>
    <font>
      <sz val="11"/>
      <color rgb="FFFF0000"/>
      <name val="Aptos Narrow"/>
      <family val="2"/>
      <scheme val="minor"/>
    </font>
    <font>
      <b/>
      <sz val="11"/>
      <color rgb="FFFF0000"/>
      <name val="Aptos Display"/>
      <family val="2"/>
      <scheme val="major"/>
    </font>
    <font>
      <u/>
      <sz val="11"/>
      <color theme="1"/>
      <name val="Aptos Narrow"/>
      <family val="2"/>
      <scheme val="minor"/>
    </font>
    <font>
      <b/>
      <sz val="16"/>
      <color rgb="FFA48730"/>
      <name val="Aptos Display"/>
      <family val="2"/>
      <scheme val="maj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89999084444715716"/>
        <bgColor indexed="64"/>
      </patternFill>
    </fill>
    <fill>
      <patternFill patternType="solid">
        <fgColor rgb="FFD3F5D8"/>
        <bgColor indexed="64"/>
      </patternFill>
    </fill>
    <fill>
      <patternFill patternType="solid">
        <fgColor theme="0" tint="-4.9989318521683403E-2"/>
        <bgColor indexed="64"/>
      </patternFill>
    </fill>
    <fill>
      <patternFill patternType="solid">
        <fgColor rgb="FFFFFFCC"/>
      </patternFill>
    </fill>
    <fill>
      <patternFill patternType="solid">
        <fgColor theme="2"/>
        <bgColor indexed="64"/>
      </patternFill>
    </fill>
    <fill>
      <patternFill patternType="solid">
        <fgColor theme="3"/>
        <bgColor indexed="64"/>
      </patternFill>
    </fill>
    <fill>
      <patternFill patternType="solid">
        <fgColor theme="3" tint="9.9978637043366805E-2"/>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n">
        <color rgb="FF9C5700"/>
      </left>
      <right/>
      <top style="thin">
        <color rgb="FF9C5700"/>
      </top>
      <bottom style="thin">
        <color rgb="FF9C5700"/>
      </bottom>
      <diagonal/>
    </border>
    <border>
      <left/>
      <right/>
      <top style="thin">
        <color rgb="FF9C5700"/>
      </top>
      <bottom style="thin">
        <color rgb="FF9C5700"/>
      </bottom>
      <diagonal/>
    </border>
    <border>
      <left/>
      <right style="thin">
        <color rgb="FF9C5700"/>
      </right>
      <top style="thin">
        <color rgb="FF9C5700"/>
      </top>
      <bottom style="thin">
        <color rgb="FF9C5700"/>
      </bottom>
      <diagonal/>
    </border>
  </borders>
  <cellStyleXfs count="3">
    <xf numFmtId="0" fontId="0" fillId="0" borderId="0"/>
    <xf numFmtId="0" fontId="13" fillId="0" borderId="0" applyNumberFormat="0" applyFill="0" applyBorder="0" applyAlignment="0" applyProtection="0"/>
    <xf numFmtId="0" fontId="1" fillId="7" borderId="1" applyNumberFormat="0" applyFont="0" applyAlignment="0" applyProtection="0"/>
  </cellStyleXfs>
  <cellXfs count="106">
    <xf numFmtId="0" fontId="0" fillId="0" borderId="0" xfId="0"/>
    <xf numFmtId="0" fontId="4" fillId="2" borderId="0" xfId="0" applyFont="1" applyFill="1"/>
    <xf numFmtId="0" fontId="5" fillId="2" borderId="0" xfId="0" applyFont="1" applyFill="1"/>
    <xf numFmtId="0" fontId="5" fillId="0" borderId="0" xfId="0" applyFont="1"/>
    <xf numFmtId="0" fontId="3" fillId="2" borderId="0" xfId="0" applyFont="1" applyFill="1" applyAlignment="1">
      <alignment vertical="center"/>
    </xf>
    <xf numFmtId="0" fontId="6" fillId="4" borderId="0" xfId="0" applyFont="1" applyFill="1"/>
    <xf numFmtId="0" fontId="5" fillId="4" borderId="0" xfId="0" applyFont="1" applyFill="1"/>
    <xf numFmtId="0" fontId="6" fillId="4" borderId="0" xfId="0" applyFont="1" applyFill="1" applyAlignment="1">
      <alignment horizontal="center"/>
    </xf>
    <xf numFmtId="0" fontId="5" fillId="2" borderId="0" xfId="0" applyFont="1" applyFill="1" applyProtection="1">
      <protection hidden="1"/>
    </xf>
    <xf numFmtId="0" fontId="5" fillId="2" borderId="0" xfId="0" applyFont="1" applyFill="1" applyAlignment="1">
      <alignment horizontal="left"/>
    </xf>
    <xf numFmtId="0" fontId="5" fillId="2" borderId="0" xfId="0" applyFont="1" applyFill="1" applyAlignment="1">
      <alignment wrapText="1"/>
    </xf>
    <xf numFmtId="0" fontId="6" fillId="2" borderId="0" xfId="0" applyFont="1" applyFill="1"/>
    <xf numFmtId="0" fontId="3" fillId="3" borderId="0" xfId="0" applyFont="1" applyFill="1"/>
    <xf numFmtId="0" fontId="3" fillId="2" borderId="0" xfId="0" applyFont="1" applyFill="1"/>
    <xf numFmtId="0" fontId="8" fillId="2" borderId="0" xfId="0" applyFont="1" applyFill="1" applyAlignment="1">
      <alignment horizontal="left" vertical="center" wrapText="1"/>
    </xf>
    <xf numFmtId="0" fontId="5" fillId="8" borderId="0" xfId="0" applyFont="1" applyFill="1"/>
    <xf numFmtId="0" fontId="14" fillId="9" borderId="0" xfId="0" applyFont="1" applyFill="1" applyAlignment="1">
      <alignment vertical="center"/>
    </xf>
    <xf numFmtId="0" fontId="15" fillId="9" borderId="0" xfId="0" applyFont="1" applyFill="1"/>
    <xf numFmtId="0" fontId="10" fillId="4" borderId="0" xfId="0" applyFont="1" applyFill="1"/>
    <xf numFmtId="0" fontId="12" fillId="4" borderId="0" xfId="0" applyFont="1" applyFill="1"/>
    <xf numFmtId="0" fontId="17" fillId="9" borderId="0" xfId="0" applyFont="1" applyFill="1"/>
    <xf numFmtId="0" fontId="17" fillId="9" borderId="0" xfId="0" applyFont="1" applyFill="1" applyAlignment="1">
      <alignment wrapText="1"/>
    </xf>
    <xf numFmtId="0" fontId="17" fillId="2" borderId="0" xfId="0" applyFont="1" applyFill="1"/>
    <xf numFmtId="0" fontId="10" fillId="2" borderId="0" xfId="0" applyFont="1" applyFill="1" applyAlignment="1">
      <alignment wrapText="1"/>
    </xf>
    <xf numFmtId="0" fontId="10" fillId="2" borderId="0" xfId="0" applyFont="1" applyFill="1"/>
    <xf numFmtId="0" fontId="16" fillId="2" borderId="0" xfId="1" applyFont="1" applyFill="1"/>
    <xf numFmtId="0" fontId="12" fillId="2" borderId="0" xfId="0" applyFont="1" applyFill="1"/>
    <xf numFmtId="0" fontId="20" fillId="2" borderId="0" xfId="0" applyFont="1" applyFill="1"/>
    <xf numFmtId="0" fontId="10" fillId="2" borderId="0" xfId="0" applyFont="1" applyFill="1" applyAlignment="1">
      <alignment horizontal="left"/>
    </xf>
    <xf numFmtId="0" fontId="10" fillId="2" borderId="0" xfId="0" applyFont="1" applyFill="1" applyAlignment="1">
      <alignment horizontal="left" vertical="center" indent="2"/>
    </xf>
    <xf numFmtId="0" fontId="10" fillId="2" borderId="0" xfId="0" quotePrefix="1" applyFont="1" applyFill="1"/>
    <xf numFmtId="0" fontId="21" fillId="9" borderId="0" xfId="0" applyFont="1" applyFill="1" applyAlignment="1">
      <alignment vertical="center"/>
    </xf>
    <xf numFmtId="0" fontId="3" fillId="10" borderId="0" xfId="0" applyFont="1" applyFill="1"/>
    <xf numFmtId="0" fontId="5" fillId="10" borderId="0" xfId="0" applyFont="1" applyFill="1"/>
    <xf numFmtId="0" fontId="3" fillId="10" borderId="0" xfId="0" applyFont="1" applyFill="1" applyAlignment="1">
      <alignment horizontal="center"/>
    </xf>
    <xf numFmtId="0" fontId="14" fillId="9" borderId="0" xfId="0" applyFont="1" applyFill="1" applyAlignment="1">
      <alignment horizontal="left" vertical="center"/>
    </xf>
    <xf numFmtId="0" fontId="3" fillId="2" borderId="0" xfId="0" applyFont="1" applyFill="1" applyAlignment="1">
      <alignment horizontal="left" vertical="center"/>
    </xf>
    <xf numFmtId="0" fontId="3" fillId="10" borderId="0" xfId="0" applyFont="1" applyFill="1" applyAlignment="1">
      <alignment horizontal="left"/>
    </xf>
    <xf numFmtId="0" fontId="5" fillId="0" borderId="0" xfId="0" applyFont="1" applyAlignment="1">
      <alignment horizontal="left" wrapText="1"/>
    </xf>
    <xf numFmtId="0" fontId="5" fillId="0" borderId="0" xfId="0" applyFont="1" applyAlignment="1">
      <alignment horizontal="left"/>
    </xf>
    <xf numFmtId="0" fontId="6" fillId="2" borderId="0" xfId="0" applyFont="1" applyFill="1" applyAlignment="1">
      <alignment horizontal="left"/>
    </xf>
    <xf numFmtId="0" fontId="3" fillId="3" borderId="0" xfId="0" applyFont="1" applyFill="1" applyAlignment="1">
      <alignment horizontal="left"/>
    </xf>
    <xf numFmtId="0" fontId="3" fillId="2" borderId="0" xfId="0" applyFont="1" applyFill="1" applyAlignment="1">
      <alignment horizontal="left"/>
    </xf>
    <xf numFmtId="0" fontId="26" fillId="0" borderId="0" xfId="0" applyFont="1"/>
    <xf numFmtId="0" fontId="25" fillId="0" borderId="0" xfId="0" applyFont="1"/>
    <xf numFmtId="0" fontId="22" fillId="0" borderId="0" xfId="0" applyFont="1"/>
    <xf numFmtId="0" fontId="5" fillId="2" borderId="0" xfId="0" applyFont="1" applyFill="1" applyAlignment="1">
      <alignment horizontal="center" vertical="center"/>
    </xf>
    <xf numFmtId="0" fontId="6" fillId="4" borderId="0" xfId="0" applyFont="1" applyFill="1" applyAlignment="1">
      <alignment horizontal="center" vertical="center"/>
    </xf>
    <xf numFmtId="0" fontId="2" fillId="2" borderId="0" xfId="2" applyFont="1" applyFill="1" applyBorder="1" applyAlignment="1">
      <alignment vertical="top" wrapText="1"/>
    </xf>
    <xf numFmtId="0" fontId="5" fillId="2" borderId="0" xfId="0" applyFont="1" applyFill="1" applyAlignment="1">
      <alignment horizontal="left" wrapText="1"/>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2" fillId="2" borderId="0" xfId="2" applyFont="1" applyFill="1" applyBorder="1" applyAlignment="1">
      <alignment horizontal="left" vertical="top" wrapText="1"/>
    </xf>
    <xf numFmtId="0" fontId="6" fillId="4" borderId="0" xfId="0" applyFont="1" applyFill="1" applyAlignment="1">
      <alignment horizontal="left"/>
    </xf>
    <xf numFmtId="0" fontId="3" fillId="3" borderId="0" xfId="0" applyFont="1" applyFill="1" applyAlignment="1">
      <alignment horizontal="left" wrapText="1"/>
    </xf>
    <xf numFmtId="0" fontId="3" fillId="2" borderId="0" xfId="0" applyFont="1" applyFill="1" applyAlignment="1">
      <alignment horizontal="left" wrapText="1"/>
    </xf>
    <xf numFmtId="0" fontId="21" fillId="9" borderId="0" xfId="0" applyFont="1" applyFill="1" applyAlignment="1">
      <alignment horizontal="left" vertical="center"/>
    </xf>
    <xf numFmtId="0" fontId="14" fillId="2" borderId="0" xfId="0" applyFont="1" applyFill="1" applyAlignment="1">
      <alignment horizontal="left" vertical="center"/>
    </xf>
    <xf numFmtId="0" fontId="6" fillId="0" borderId="0" xfId="0" applyFont="1" applyAlignment="1">
      <alignment horizontal="left"/>
    </xf>
    <xf numFmtId="0" fontId="3" fillId="10" borderId="0" xfId="0" applyFont="1" applyFill="1" applyAlignment="1">
      <alignment horizontal="left" vertical="top" wrapText="1"/>
    </xf>
    <xf numFmtId="0" fontId="5" fillId="4" borderId="0" xfId="0" applyFont="1" applyFill="1" applyAlignment="1">
      <alignment horizontal="left" vertical="top" wrapText="1"/>
    </xf>
    <xf numFmtId="0" fontId="6" fillId="4" borderId="0" xfId="0" applyFont="1" applyFill="1" applyAlignment="1">
      <alignment horizontal="left" vertical="top" wrapText="1"/>
    </xf>
    <xf numFmtId="0" fontId="23" fillId="2" borderId="0" xfId="0" applyFont="1" applyFill="1" applyAlignment="1">
      <alignment horizontal="left" vertical="top" wrapText="1"/>
    </xf>
    <xf numFmtId="0" fontId="5" fillId="0" borderId="0" xfId="0" applyFont="1" applyAlignment="1">
      <alignment horizontal="left" vertical="top" wrapText="1"/>
    </xf>
    <xf numFmtId="0" fontId="10" fillId="0" borderId="2" xfId="0" applyFont="1" applyBorder="1" applyAlignment="1">
      <alignment horizontal="left" vertical="top" wrapText="1"/>
    </xf>
    <xf numFmtId="0" fontId="5" fillId="2" borderId="2" xfId="0" applyFont="1" applyFill="1" applyBorder="1" applyAlignment="1">
      <alignment horizontal="left" vertical="top" wrapText="1"/>
    </xf>
    <xf numFmtId="0" fontId="8" fillId="2" borderId="0" xfId="0" applyFont="1" applyFill="1" applyAlignment="1" applyProtection="1">
      <alignment horizontal="left" vertical="center" wrapText="1"/>
      <protection locked="0"/>
    </xf>
    <xf numFmtId="0" fontId="6" fillId="2" borderId="0" xfId="0" applyFont="1" applyFill="1" applyProtection="1">
      <protection hidden="1"/>
    </xf>
    <xf numFmtId="0" fontId="5" fillId="6" borderId="0" xfId="0" applyFont="1" applyFill="1" applyAlignment="1" applyProtection="1">
      <alignment horizontal="center" vertical="center"/>
      <protection hidden="1"/>
    </xf>
    <xf numFmtId="0" fontId="5" fillId="2" borderId="0" xfId="0" applyFont="1" applyFill="1" applyAlignment="1" applyProtection="1">
      <alignment horizontal="center" vertical="center" wrapText="1"/>
      <protection locked="0"/>
    </xf>
    <xf numFmtId="0" fontId="7" fillId="0" borderId="0" xfId="0" applyFont="1" applyProtection="1">
      <protection hidden="1"/>
    </xf>
    <xf numFmtId="0" fontId="7" fillId="6" borderId="0" xfId="0" applyFont="1" applyFill="1" applyAlignment="1" applyProtection="1">
      <alignment horizontal="center" vertical="center"/>
      <protection hidden="1"/>
    </xf>
    <xf numFmtId="0" fontId="4" fillId="2" borderId="0" xfId="0" applyFont="1" applyFill="1" applyProtection="1">
      <protection hidden="1"/>
    </xf>
    <xf numFmtId="0" fontId="4" fillId="2" borderId="0" xfId="0" applyFont="1" applyFill="1" applyAlignment="1" applyProtection="1">
      <alignment horizontal="center"/>
      <protection hidden="1"/>
    </xf>
    <xf numFmtId="0" fontId="5" fillId="0" borderId="0" xfId="0" applyFont="1" applyProtection="1">
      <protection hidden="1"/>
    </xf>
    <xf numFmtId="0" fontId="7" fillId="2" borderId="0" xfId="0" applyFont="1" applyFill="1" applyAlignment="1" applyProtection="1">
      <alignment horizontal="center" vertical="center"/>
      <protection hidden="1"/>
    </xf>
    <xf numFmtId="0" fontId="29" fillId="0" borderId="0" xfId="0" applyFont="1" applyAlignment="1" applyProtection="1">
      <alignment horizontal="center" vertical="center"/>
      <protection hidden="1"/>
    </xf>
    <xf numFmtId="0" fontId="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wrapText="1"/>
      <protection locked="0"/>
    </xf>
    <xf numFmtId="0" fontId="5"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23" fillId="2" borderId="0" xfId="0" applyFont="1" applyFill="1" applyAlignment="1" applyProtection="1">
      <alignment horizontal="left" wrapText="1"/>
      <protection locked="0"/>
    </xf>
    <xf numFmtId="0" fontId="5" fillId="5" borderId="0" xfId="0" applyFont="1" applyFill="1" applyAlignment="1" applyProtection="1">
      <alignment horizontal="center"/>
      <protection locked="0"/>
    </xf>
    <xf numFmtId="0" fontId="5" fillId="2" borderId="0" xfId="0" applyFont="1" applyFill="1" applyAlignment="1" applyProtection="1">
      <alignment horizontal="left"/>
      <protection locked="0"/>
    </xf>
    <xf numFmtId="0" fontId="5" fillId="0" borderId="0" xfId="0" applyFont="1" applyAlignment="1" applyProtection="1">
      <alignment horizontal="left"/>
      <protection locked="0"/>
    </xf>
    <xf numFmtId="0" fontId="5" fillId="2" borderId="0" xfId="0" applyFont="1" applyFill="1" applyAlignment="1" applyProtection="1">
      <alignment horizontal="left" vertical="center"/>
      <protection locked="0"/>
    </xf>
    <xf numFmtId="0" fontId="6" fillId="2" borderId="0" xfId="0" applyFont="1" applyFill="1" applyAlignment="1" applyProtection="1">
      <alignment horizontal="left"/>
      <protection locked="0"/>
    </xf>
    <xf numFmtId="0" fontId="5" fillId="2" borderId="0" xfId="0" applyFont="1" applyFill="1" applyAlignment="1" applyProtection="1">
      <alignment horizontal="left" vertical="center" wrapText="1"/>
      <protection locked="0"/>
    </xf>
    <xf numFmtId="0" fontId="13" fillId="0" borderId="0" xfId="1"/>
    <xf numFmtId="0" fontId="10" fillId="2" borderId="0" xfId="0" applyFont="1" applyFill="1" applyProtection="1">
      <protection locked="0"/>
    </xf>
    <xf numFmtId="0" fontId="3" fillId="0" borderId="0" xfId="0" applyFont="1" applyAlignment="1">
      <alignment horizontal="left"/>
    </xf>
    <xf numFmtId="0" fontId="4" fillId="2" borderId="0" xfId="0" applyFont="1" applyFill="1" applyProtection="1">
      <protection locked="0"/>
    </xf>
    <xf numFmtId="0" fontId="32" fillId="2" borderId="0" xfId="0" applyFont="1" applyFill="1"/>
    <xf numFmtId="0" fontId="33" fillId="0" borderId="0" xfId="0" quotePrefix="1" applyFont="1"/>
    <xf numFmtId="0" fontId="33" fillId="0" borderId="0" xfId="0" applyFont="1"/>
    <xf numFmtId="0" fontId="33" fillId="2" borderId="0" xfId="0" applyFont="1" applyFill="1"/>
    <xf numFmtId="0" fontId="31" fillId="0" borderId="0" xfId="0" applyFont="1"/>
    <xf numFmtId="0" fontId="2" fillId="7" borderId="3" xfId="2" applyFont="1" applyBorder="1" applyAlignment="1">
      <alignment horizontal="left" vertical="top" wrapText="1"/>
    </xf>
    <xf numFmtId="0" fontId="2" fillId="7" borderId="4" xfId="2" applyFont="1" applyBorder="1" applyAlignment="1">
      <alignment horizontal="left" vertical="top" wrapText="1"/>
    </xf>
    <xf numFmtId="0" fontId="2" fillId="7" borderId="5" xfId="2" applyFont="1" applyBorder="1" applyAlignment="1">
      <alignment horizontal="left" vertical="top" wrapText="1"/>
    </xf>
    <xf numFmtId="0" fontId="5" fillId="5" borderId="0" xfId="0" quotePrefix="1" applyFont="1" applyFill="1" applyAlignment="1" applyProtection="1">
      <alignment horizontal="left" wrapText="1"/>
      <protection locked="0"/>
    </xf>
    <xf numFmtId="0" fontId="5" fillId="5" borderId="0" xfId="0" applyFont="1" applyFill="1" applyAlignment="1" applyProtection="1">
      <alignment horizontal="left" wrapText="1"/>
      <protection locked="0"/>
    </xf>
    <xf numFmtId="0" fontId="5" fillId="5" borderId="0" xfId="0" applyFont="1" applyFill="1" applyAlignment="1" applyProtection="1">
      <alignment horizontal="left" vertical="center"/>
      <protection locked="0" hidden="1"/>
    </xf>
    <xf numFmtId="0" fontId="5" fillId="5" borderId="0" xfId="0" applyFont="1" applyFill="1" applyAlignment="1" applyProtection="1">
      <alignment horizontal="left" vertical="center"/>
      <protection locked="0"/>
    </xf>
    <xf numFmtId="0" fontId="5" fillId="5" borderId="0" xfId="0" applyFont="1" applyFill="1" applyAlignment="1" applyProtection="1">
      <alignment horizontal="left" vertical="center" wrapText="1"/>
      <protection locked="0"/>
    </xf>
    <xf numFmtId="0" fontId="34" fillId="9" borderId="0" xfId="0" applyFont="1" applyFill="1" applyAlignment="1">
      <alignment vertical="center"/>
    </xf>
  </cellXfs>
  <cellStyles count="3">
    <cellStyle name="Hyperlink" xfId="1" builtinId="8"/>
    <cellStyle name="Notitie 2" xfId="2" xr:uid="{47588A43-9E70-4CDC-8E9E-9E630A9294B3}"/>
    <cellStyle name="Standaard" xfId="0" builtinId="0"/>
  </cellStyles>
  <dxfs count="81">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auto="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ont>
        <color auto="1"/>
      </font>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ill>
        <patternFill>
          <bgColor rgb="FFD3F5D8"/>
        </patternFill>
      </fill>
    </dxf>
    <dxf>
      <font>
        <color theme="1"/>
      </font>
      <fill>
        <patternFill>
          <bgColor rgb="FFD3F5D8"/>
        </patternFill>
      </fill>
    </dxf>
    <dxf>
      <font>
        <color theme="1"/>
      </font>
      <fill>
        <patternFill>
          <bgColor rgb="FFD3F5D8"/>
        </patternFill>
      </fill>
    </dxf>
    <dxf>
      <font>
        <color theme="1"/>
      </font>
      <fill>
        <patternFill>
          <bgColor rgb="FFD3F5D8"/>
        </patternFill>
      </fill>
    </dxf>
    <dxf>
      <font>
        <color theme="1"/>
      </font>
      <fill>
        <patternFill>
          <bgColor rgb="FFD3F5D8"/>
        </patternFill>
      </fill>
    </dxf>
    <dxf>
      <fill>
        <patternFill>
          <bgColor rgb="FFD3F5D8"/>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fill>
        <patternFill patternType="none">
          <bgColor auto="1"/>
        </patternFill>
      </fill>
    </dxf>
    <dxf>
      <font>
        <color theme="1"/>
      </font>
    </dxf>
  </dxfs>
  <tableStyles count="1" defaultTableStyle="TableStyleMedium2" defaultPivotStyle="PivotStyleLight16">
    <tableStyle name="Invisible" pivot="0" table="0" count="0" xr9:uid="{CBF9061D-F0C3-4548-BB3C-A76148E3827F}"/>
  </tableStyles>
  <colors>
    <mruColors>
      <color rgb="FFD3F5D8"/>
      <color rgb="FFD8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1"/>
          <c:spPr>
            <a:ln>
              <a:noFill/>
            </a:ln>
          </c:spPr>
          <c:dPt>
            <c:idx val="0"/>
            <c:bubble3D val="0"/>
            <c:spPr>
              <a:solidFill>
                <a:srgbClr val="FFC7CE"/>
              </a:solidFill>
              <a:ln w="19050">
                <a:noFill/>
              </a:ln>
              <a:effectLst/>
            </c:spPr>
            <c:extLst>
              <c:ext xmlns:c16="http://schemas.microsoft.com/office/drawing/2014/chart" uri="{C3380CC4-5D6E-409C-BE32-E72D297353CC}">
                <c16:uniqueId val="{00000001-ADC1-4363-9769-4081312E8C1A}"/>
              </c:ext>
            </c:extLst>
          </c:dPt>
          <c:dPt>
            <c:idx val="1"/>
            <c:bubble3D val="0"/>
            <c:spPr>
              <a:solidFill>
                <a:srgbClr val="C6EFCE"/>
              </a:solidFill>
              <a:ln w="19050">
                <a:noFill/>
              </a:ln>
              <a:effectLst/>
            </c:spPr>
            <c:extLst>
              <c:ext xmlns:c16="http://schemas.microsoft.com/office/drawing/2014/chart" uri="{C3380CC4-5D6E-409C-BE32-E72D297353CC}">
                <c16:uniqueId val="{00000003-ADC1-4363-9769-4081312E8C1A}"/>
              </c:ext>
            </c:extLst>
          </c:dPt>
          <c:dPt>
            <c:idx val="2"/>
            <c:bubble3D val="0"/>
            <c:spPr>
              <a:noFill/>
              <a:ln w="19050">
                <a:noFill/>
              </a:ln>
              <a:effectLst/>
            </c:spPr>
            <c:extLst>
              <c:ext xmlns:c16="http://schemas.microsoft.com/office/drawing/2014/chart" uri="{C3380CC4-5D6E-409C-BE32-E72D297353CC}">
                <c16:uniqueId val="{00000005-ADC1-4363-9769-4081312E8C1A}"/>
              </c:ext>
            </c:extLst>
          </c:dPt>
          <c:val>
            <c:numRef>
              <c:f>Grafieken!$C$3:$C$5</c:f>
              <c:numCache>
                <c:formatCode>General</c:formatCode>
                <c:ptCount val="3"/>
                <c:pt idx="0">
                  <c:v>75</c:v>
                </c:pt>
                <c:pt idx="1">
                  <c:v>85</c:v>
                </c:pt>
                <c:pt idx="2">
                  <c:v>160</c:v>
                </c:pt>
              </c:numCache>
            </c:numRef>
          </c:val>
          <c:extLst>
            <c:ext xmlns:c16="http://schemas.microsoft.com/office/drawing/2014/chart" uri="{C3380CC4-5D6E-409C-BE32-E72D297353CC}">
              <c16:uniqueId val="{00000006-ADC1-4363-9769-4081312E8C1A}"/>
            </c:ext>
          </c:extLst>
        </c:ser>
        <c:dLbls>
          <c:showLegendKey val="0"/>
          <c:showVal val="0"/>
          <c:showCatName val="0"/>
          <c:showSerName val="0"/>
          <c:showPercent val="0"/>
          <c:showBubbleSize val="0"/>
          <c:showLeaderLines val="1"/>
        </c:dLbls>
        <c:firstSliceAng val="270"/>
        <c:holeSize val="50"/>
      </c:doughnutChart>
      <c:pieChart>
        <c:varyColors val="1"/>
        <c:ser>
          <c:idx val="1"/>
          <c:order val="0"/>
          <c:spPr>
            <a:ln>
              <a:noFill/>
            </a:ln>
          </c:spPr>
          <c:explosion val="6"/>
          <c:dPt>
            <c:idx val="0"/>
            <c:bubble3D val="0"/>
            <c:spPr>
              <a:noFill/>
              <a:ln w="19050">
                <a:noFill/>
              </a:ln>
              <a:effectLst/>
            </c:spPr>
            <c:extLst>
              <c:ext xmlns:c16="http://schemas.microsoft.com/office/drawing/2014/chart" uri="{C3380CC4-5D6E-409C-BE32-E72D297353CC}">
                <c16:uniqueId val="{00000008-ADC1-4363-9769-4081312E8C1A}"/>
              </c:ext>
            </c:extLst>
          </c:dPt>
          <c:dPt>
            <c:idx val="1"/>
            <c:bubble3D val="0"/>
            <c:explosion val="0"/>
            <c:spPr>
              <a:solidFill>
                <a:schemeClr val="tx2"/>
              </a:solidFill>
              <a:ln w="19050">
                <a:noFill/>
              </a:ln>
              <a:effectLst/>
            </c:spPr>
            <c:extLst>
              <c:ext xmlns:c16="http://schemas.microsoft.com/office/drawing/2014/chart" uri="{C3380CC4-5D6E-409C-BE32-E72D297353CC}">
                <c16:uniqueId val="{0000000A-ADC1-4363-9769-4081312E8C1A}"/>
              </c:ext>
            </c:extLst>
          </c:dPt>
          <c:dPt>
            <c:idx val="2"/>
            <c:bubble3D val="0"/>
            <c:spPr>
              <a:noFill/>
              <a:ln w="19050">
                <a:noFill/>
              </a:ln>
              <a:effectLst/>
            </c:spPr>
            <c:extLst>
              <c:ext xmlns:c16="http://schemas.microsoft.com/office/drawing/2014/chart" uri="{C3380CC4-5D6E-409C-BE32-E72D297353CC}">
                <c16:uniqueId val="{0000000C-ADC1-4363-9769-4081312E8C1A}"/>
              </c:ext>
            </c:extLst>
          </c:dPt>
          <c:val>
            <c:numRef>
              <c:f>Grafieken!$D$3:$D$5</c:f>
              <c:numCache>
                <c:formatCode>General</c:formatCode>
                <c:ptCount val="3"/>
                <c:pt idx="0">
                  <c:v>0</c:v>
                </c:pt>
                <c:pt idx="1">
                  <c:v>2</c:v>
                </c:pt>
                <c:pt idx="2">
                  <c:v>320</c:v>
                </c:pt>
              </c:numCache>
            </c:numRef>
          </c:val>
          <c:extLst>
            <c:ext xmlns:c16="http://schemas.microsoft.com/office/drawing/2014/chart" uri="{C3380CC4-5D6E-409C-BE32-E72D297353CC}">
              <c16:uniqueId val="{0000000D-ADC1-4363-9769-4081312E8C1A}"/>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205823</xdr:colOff>
      <xdr:row>33</xdr:row>
      <xdr:rowOff>19051</xdr:rowOff>
    </xdr:from>
    <xdr:to>
      <xdr:col>2</xdr:col>
      <xdr:colOff>591378</xdr:colOff>
      <xdr:row>33</xdr:row>
      <xdr:rowOff>152401</xdr:rowOff>
    </xdr:to>
    <xdr:sp macro="" textlink="">
      <xdr:nvSpPr>
        <xdr:cNvPr id="2" name="Rechthoek 1">
          <a:extLst>
            <a:ext uri="{FF2B5EF4-FFF2-40B4-BE49-F238E27FC236}">
              <a16:creationId xmlns:a16="http://schemas.microsoft.com/office/drawing/2014/main" id="{9F6D16F1-2EBF-4832-B6AD-64FE5CB7B4FE}"/>
            </a:ext>
          </a:extLst>
        </xdr:cNvPr>
        <xdr:cNvSpPr/>
      </xdr:nvSpPr>
      <xdr:spPr>
        <a:xfrm>
          <a:off x="439186" y="5648326"/>
          <a:ext cx="618917" cy="133350"/>
        </a:xfrm>
        <a:prstGeom prst="rect">
          <a:avLst/>
        </a:prstGeom>
        <a:solidFill>
          <a:srgbClr val="C6EF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b="1">
              <a:solidFill>
                <a:sysClr val="windowText" lastClr="000000"/>
              </a:solidFill>
            </a:rPr>
            <a:t>Groen</a:t>
          </a:r>
        </a:p>
      </xdr:txBody>
    </xdr:sp>
    <xdr:clientData/>
  </xdr:twoCellAnchor>
  <xdr:oneCellAnchor>
    <xdr:from>
      <xdr:col>5</xdr:col>
      <xdr:colOff>0</xdr:colOff>
      <xdr:row>56</xdr:row>
      <xdr:rowOff>0</xdr:rowOff>
    </xdr:from>
    <xdr:ext cx="184731" cy="254557"/>
    <xdr:sp macro="" textlink="">
      <xdr:nvSpPr>
        <xdr:cNvPr id="3" name="Tekstvak 2">
          <a:extLst>
            <a:ext uri="{FF2B5EF4-FFF2-40B4-BE49-F238E27FC236}">
              <a16:creationId xmlns:a16="http://schemas.microsoft.com/office/drawing/2014/main" id="{3C115C15-1AB1-4213-B288-300E1C077587}"/>
            </a:ext>
          </a:extLst>
        </xdr:cNvPr>
        <xdr:cNvSpPr txBox="1"/>
      </xdr:nvSpPr>
      <xdr:spPr>
        <a:xfrm>
          <a:off x="7391400" y="17587913"/>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3509962</xdr:colOff>
      <xdr:row>1</xdr:row>
      <xdr:rowOff>166688</xdr:rowOff>
    </xdr:from>
    <xdr:to>
      <xdr:col>7</xdr:col>
      <xdr:colOff>471488</xdr:colOff>
      <xdr:row>1</xdr:row>
      <xdr:rowOff>447172</xdr:rowOff>
    </xdr:to>
    <xdr:sp macro="" textlink="">
      <xdr:nvSpPr>
        <xdr:cNvPr id="4" name="Rechthoek 3">
          <a:extLst>
            <a:ext uri="{FF2B5EF4-FFF2-40B4-BE49-F238E27FC236}">
              <a16:creationId xmlns:a16="http://schemas.microsoft.com/office/drawing/2014/main" id="{21EFA459-9352-4B6D-BA85-91B32392E59C}"/>
            </a:ext>
          </a:extLst>
        </xdr:cNvPr>
        <xdr:cNvSpPr/>
      </xdr:nvSpPr>
      <xdr:spPr>
        <a:xfrm>
          <a:off x="11368087" y="233363"/>
          <a:ext cx="2990851" cy="280484"/>
        </a:xfrm>
        <a:prstGeom prst="rect">
          <a:avLst/>
        </a:prstGeom>
        <a:solidFill>
          <a:srgbClr val="C6EF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b="0" baseline="0">
              <a:solidFill>
                <a:sysClr val="windowText" lastClr="000000"/>
              </a:solidFill>
            </a:rPr>
            <a:t>               </a:t>
          </a:r>
          <a:r>
            <a:rPr lang="nl-NL" sz="1100" b="0">
              <a:solidFill>
                <a:sysClr val="windowText" lastClr="000000"/>
              </a:solidFill>
            </a:rPr>
            <a:t>Alleen</a:t>
          </a:r>
          <a:r>
            <a:rPr lang="nl-NL" sz="1100" b="0" baseline="0">
              <a:solidFill>
                <a:sysClr val="windowText" lastClr="000000"/>
              </a:solidFill>
            </a:rPr>
            <a:t> de groen gekleurde vakken in</a:t>
          </a:r>
          <a:r>
            <a:rPr lang="nl-NL" sz="1100" b="0">
              <a:solidFill>
                <a:sysClr val="windowText" lastClr="000000"/>
              </a:solidFill>
            </a:rPr>
            <a:t>vullen</a:t>
          </a:r>
        </a:p>
      </xdr:txBody>
    </xdr:sp>
    <xdr:clientData/>
  </xdr:twoCellAnchor>
  <xdr:twoCellAnchor editAs="oneCell">
    <xdr:from>
      <xdr:col>5</xdr:col>
      <xdr:colOff>3584033</xdr:colOff>
      <xdr:row>1</xdr:row>
      <xdr:rowOff>205693</xdr:rowOff>
    </xdr:from>
    <xdr:to>
      <xdr:col>5</xdr:col>
      <xdr:colOff>3832318</xdr:colOff>
      <xdr:row>1</xdr:row>
      <xdr:rowOff>424512</xdr:rowOff>
    </xdr:to>
    <xdr:pic>
      <xdr:nvPicPr>
        <xdr:cNvPr id="5" name="Afbeelding 4" descr="Exclamation Mark PNG Images Transparent Free Download | PNGMart.com">
          <a:extLst>
            <a:ext uri="{FF2B5EF4-FFF2-40B4-BE49-F238E27FC236}">
              <a16:creationId xmlns:a16="http://schemas.microsoft.com/office/drawing/2014/main" id="{BC1A006C-BDCB-4C7C-ADD9-7FCAACFFBF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42158" y="272368"/>
          <a:ext cx="248285" cy="218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xdr:row>
      <xdr:rowOff>0</xdr:rowOff>
    </xdr:from>
    <xdr:to>
      <xdr:col>5</xdr:col>
      <xdr:colOff>1313845</xdr:colOff>
      <xdr:row>17</xdr:row>
      <xdr:rowOff>114300</xdr:rowOff>
    </xdr:to>
    <xdr:graphicFrame macro="">
      <xdr:nvGraphicFramePr>
        <xdr:cNvPr id="2" name="Grafiek 1">
          <a:extLst>
            <a:ext uri="{FF2B5EF4-FFF2-40B4-BE49-F238E27FC236}">
              <a16:creationId xmlns:a16="http://schemas.microsoft.com/office/drawing/2014/main" id="{35D12D0A-EE5A-48F4-B94A-99CB58642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476250</xdr:colOff>
      <xdr:row>10</xdr:row>
      <xdr:rowOff>85725</xdr:rowOff>
    </xdr:from>
    <xdr:to>
      <xdr:col>5</xdr:col>
      <xdr:colOff>872406</xdr:colOff>
      <xdr:row>11</xdr:row>
      <xdr:rowOff>133350</xdr:rowOff>
    </xdr:to>
    <xdr:sp macro="" textlink="Grafieken!C7">
      <xdr:nvSpPr>
        <xdr:cNvPr id="3" name="Tekstvak 2">
          <a:extLst>
            <a:ext uri="{FF2B5EF4-FFF2-40B4-BE49-F238E27FC236}">
              <a16:creationId xmlns:a16="http://schemas.microsoft.com/office/drawing/2014/main" id="{FB1D54C0-F2F4-4ADB-8F03-BE18FAA394BC}"/>
            </a:ext>
          </a:extLst>
        </xdr:cNvPr>
        <xdr:cNvSpPr txBox="1"/>
      </xdr:nvSpPr>
      <xdr:spPr>
        <a:xfrm>
          <a:off x="6705600" y="2076450"/>
          <a:ext cx="202493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3162C76-EE80-48DC-9638-F0B467D62D31}" type="TxLink">
            <a:rPr lang="en-US" sz="1000" b="1" i="0" u="none" strike="noStrike">
              <a:solidFill>
                <a:srgbClr val="000000"/>
              </a:solidFill>
              <a:latin typeface="Arial"/>
              <a:cs typeface="Arial"/>
            </a:rPr>
            <a:pPr algn="ctr"/>
            <a:t>Doel niet behaald (0/160)</a:t>
          </a:fld>
          <a:endParaRPr lang="nl-NL" sz="1100" b="1"/>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833E-741D-43C1-BFEB-99A3166E2586}">
  <sheetPr codeName="Blad1">
    <pageSetUpPr fitToPage="1"/>
  </sheetPr>
  <dimension ref="A1:N64"/>
  <sheetViews>
    <sheetView tabSelected="1" zoomScaleNormal="100" workbookViewId="0">
      <selection activeCell="D3" sqref="D3"/>
    </sheetView>
  </sheetViews>
  <sheetFormatPr defaultColWidth="0" defaultRowHeight="13.15" customHeight="1" zeroHeight="1" x14ac:dyDescent="0.25"/>
  <cols>
    <col min="1" max="1" width="3.28515625" style="2" customWidth="1"/>
    <col min="2" max="2" width="3.28515625" style="3" customWidth="1"/>
    <col min="3" max="3" width="158.28515625" style="3" customWidth="1"/>
    <col min="4" max="4" width="3.28515625" style="2" customWidth="1"/>
    <col min="5" max="11" width="9.140625" style="3" hidden="1" customWidth="1"/>
    <col min="12" max="16384" width="8.85546875" style="3" hidden="1"/>
  </cols>
  <sheetData>
    <row r="1" spans="2:14" s="2" customFormat="1" ht="15" x14ac:dyDescent="0.25"/>
    <row r="2" spans="2:14" ht="49.9" customHeight="1" x14ac:dyDescent="0.25">
      <c r="B2" s="16" t="s">
        <v>132</v>
      </c>
      <c r="C2" s="17"/>
    </row>
    <row r="3" spans="2:14" customFormat="1" ht="25.5" customHeight="1" x14ac:dyDescent="0.25">
      <c r="B3" s="105" t="s">
        <v>144</v>
      </c>
      <c r="C3" s="17"/>
      <c r="D3" s="2"/>
      <c r="E3" s="17"/>
      <c r="F3" s="16"/>
      <c r="G3" s="17"/>
      <c r="H3" s="16"/>
      <c r="I3" s="17"/>
      <c r="J3" s="16"/>
      <c r="K3" s="17"/>
      <c r="L3" s="16"/>
      <c r="M3" s="17"/>
      <c r="N3" s="16"/>
    </row>
    <row r="4" spans="2:14" ht="13.15" customHeight="1" x14ac:dyDescent="0.25">
      <c r="B4" s="22"/>
      <c r="C4" s="26" t="s">
        <v>48</v>
      </c>
    </row>
    <row r="5" spans="2:14" ht="13.15" customHeight="1" x14ac:dyDescent="0.25">
      <c r="B5" s="22"/>
      <c r="C5" s="26"/>
    </row>
    <row r="6" spans="2:14" ht="13.15" customHeight="1" x14ac:dyDescent="0.25">
      <c r="B6" s="22"/>
      <c r="C6" s="92" t="s">
        <v>138</v>
      </c>
    </row>
    <row r="7" spans="2:14" s="2" customFormat="1" ht="15" x14ac:dyDescent="0.25">
      <c r="B7" s="13"/>
      <c r="C7" s="92"/>
    </row>
    <row r="8" spans="2:14" ht="15" x14ac:dyDescent="0.25">
      <c r="B8" s="19" t="s">
        <v>49</v>
      </c>
      <c r="C8" s="18"/>
    </row>
    <row r="9" spans="2:14" ht="60" x14ac:dyDescent="0.25">
      <c r="B9" s="2"/>
      <c r="C9" s="23" t="s">
        <v>74</v>
      </c>
    </row>
    <row r="10" spans="2:14" ht="6" customHeight="1" x14ac:dyDescent="0.25">
      <c r="B10" s="2"/>
      <c r="C10" s="30"/>
    </row>
    <row r="11" spans="2:14" ht="15" x14ac:dyDescent="0.25">
      <c r="B11" s="2"/>
      <c r="C11" s="93" t="s">
        <v>50</v>
      </c>
    </row>
    <row r="12" spans="2:14" s="2" customFormat="1" ht="15" x14ac:dyDescent="0.25"/>
    <row r="13" spans="2:14" ht="15" x14ac:dyDescent="0.25">
      <c r="B13" s="19" t="s">
        <v>51</v>
      </c>
      <c r="C13" s="18"/>
    </row>
    <row r="14" spans="2:14" ht="15" x14ac:dyDescent="0.25">
      <c r="B14" s="2"/>
      <c r="C14" s="23" t="s">
        <v>75</v>
      </c>
    </row>
    <row r="15" spans="2:14" ht="15" x14ac:dyDescent="0.25">
      <c r="B15" s="2"/>
      <c r="C15" s="23" t="s">
        <v>52</v>
      </c>
    </row>
    <row r="16" spans="2:14" ht="15" x14ac:dyDescent="0.25">
      <c r="B16" s="2"/>
      <c r="C16" s="23" t="s">
        <v>76</v>
      </c>
    </row>
    <row r="17" spans="2:3" ht="15" x14ac:dyDescent="0.25">
      <c r="B17" s="2"/>
      <c r="C17" s="23" t="s">
        <v>73</v>
      </c>
    </row>
    <row r="18" spans="2:3" ht="15" x14ac:dyDescent="0.25">
      <c r="B18" s="2"/>
      <c r="C18" s="23" t="s">
        <v>53</v>
      </c>
    </row>
    <row r="19" spans="2:3" ht="15" x14ac:dyDescent="0.25">
      <c r="B19" s="2"/>
      <c r="C19" s="2" t="s">
        <v>54</v>
      </c>
    </row>
    <row r="20" spans="2:3" s="2" customFormat="1" ht="15" x14ac:dyDescent="0.25">
      <c r="B20" s="13"/>
      <c r="C20" s="23"/>
    </row>
    <row r="21" spans="2:3" ht="15" x14ac:dyDescent="0.25">
      <c r="B21" s="19" t="s">
        <v>55</v>
      </c>
      <c r="C21" s="18"/>
    </row>
    <row r="22" spans="2:3" ht="15" x14ac:dyDescent="0.25">
      <c r="B22" s="2"/>
      <c r="C22" s="28" t="s">
        <v>136</v>
      </c>
    </row>
    <row r="23" spans="2:3" ht="15" x14ac:dyDescent="0.25">
      <c r="B23" s="2"/>
      <c r="C23" s="29" t="s">
        <v>56</v>
      </c>
    </row>
    <row r="24" spans="2:3" ht="15" x14ac:dyDescent="0.25">
      <c r="B24" s="2"/>
      <c r="C24" s="29" t="s">
        <v>77</v>
      </c>
    </row>
    <row r="25" spans="2:3" ht="15" x14ac:dyDescent="0.25">
      <c r="B25" s="2"/>
      <c r="C25" s="28" t="s">
        <v>139</v>
      </c>
    </row>
    <row r="26" spans="2:3" ht="15" x14ac:dyDescent="0.25">
      <c r="B26" s="2"/>
      <c r="C26" s="29" t="s">
        <v>137</v>
      </c>
    </row>
    <row r="27" spans="2:3" ht="15" x14ac:dyDescent="0.25">
      <c r="B27" s="2"/>
      <c r="C27" s="29" t="s">
        <v>78</v>
      </c>
    </row>
    <row r="28" spans="2:3" ht="15" x14ac:dyDescent="0.25">
      <c r="B28" s="2"/>
      <c r="C28" s="29" t="s">
        <v>135</v>
      </c>
    </row>
    <row r="29" spans="2:3" ht="15" x14ac:dyDescent="0.25">
      <c r="B29" s="2"/>
      <c r="C29" s="9" t="s">
        <v>79</v>
      </c>
    </row>
    <row r="30" spans="2:3" ht="15" x14ac:dyDescent="0.25">
      <c r="B30" s="2"/>
      <c r="C30" s="9" t="s">
        <v>80</v>
      </c>
    </row>
    <row r="31" spans="2:3" ht="15" x14ac:dyDescent="0.25">
      <c r="B31" s="2"/>
      <c r="C31" s="9" t="s">
        <v>134</v>
      </c>
    </row>
    <row r="32" spans="2:3" s="2" customFormat="1" ht="15" x14ac:dyDescent="0.25">
      <c r="C32" s="24"/>
    </row>
    <row r="33" spans="2:3" ht="15" x14ac:dyDescent="0.25">
      <c r="B33" s="19" t="s">
        <v>57</v>
      </c>
      <c r="C33" s="18"/>
    </row>
    <row r="34" spans="2:3" ht="15" x14ac:dyDescent="0.25">
      <c r="B34" s="2"/>
      <c r="C34" s="24" t="s">
        <v>58</v>
      </c>
    </row>
    <row r="35" spans="2:3" ht="15" x14ac:dyDescent="0.25">
      <c r="B35" s="2"/>
      <c r="C35" s="24" t="s">
        <v>59</v>
      </c>
    </row>
    <row r="36" spans="2:3" ht="15" x14ac:dyDescent="0.25">
      <c r="B36" s="2"/>
      <c r="C36" s="24" t="s">
        <v>60</v>
      </c>
    </row>
    <row r="37" spans="2:3" s="2" customFormat="1" ht="13.15" customHeight="1" x14ac:dyDescent="0.25">
      <c r="C37" s="24"/>
    </row>
    <row r="38" spans="2:3" ht="13.15" customHeight="1" x14ac:dyDescent="0.25">
      <c r="B38" s="19" t="s">
        <v>61</v>
      </c>
      <c r="C38" s="18"/>
    </row>
    <row r="39" spans="2:3" ht="13.15" customHeight="1" x14ac:dyDescent="0.25">
      <c r="B39" s="24"/>
      <c r="C39" s="24" t="s">
        <v>62</v>
      </c>
    </row>
    <row r="40" spans="2:3" ht="13.15" customHeight="1" x14ac:dyDescent="0.25">
      <c r="B40" s="24"/>
      <c r="C40" s="24" t="s">
        <v>63</v>
      </c>
    </row>
    <row r="41" spans="2:3" ht="13.15" customHeight="1" x14ac:dyDescent="0.25">
      <c r="B41" s="24"/>
      <c r="C41" s="24"/>
    </row>
    <row r="42" spans="2:3" ht="15" x14ac:dyDescent="0.25">
      <c r="B42" s="24"/>
      <c r="C42" s="24" t="s">
        <v>64</v>
      </c>
    </row>
    <row r="43" spans="2:3" ht="15" x14ac:dyDescent="0.25">
      <c r="B43" s="24"/>
      <c r="C43" s="24" t="s">
        <v>65</v>
      </c>
    </row>
    <row r="44" spans="2:3" s="2" customFormat="1" ht="15" x14ac:dyDescent="0.25"/>
    <row r="45" spans="2:3" ht="15" x14ac:dyDescent="0.25">
      <c r="B45" s="19" t="s">
        <v>66</v>
      </c>
      <c r="C45" s="18"/>
    </row>
    <row r="46" spans="2:3" ht="15" x14ac:dyDescent="0.25">
      <c r="B46" s="2"/>
      <c r="C46" s="2" t="s">
        <v>67</v>
      </c>
    </row>
    <row r="47" spans="2:3" ht="15" x14ac:dyDescent="0.25">
      <c r="B47" s="2"/>
      <c r="C47" s="95" t="s">
        <v>68</v>
      </c>
    </row>
    <row r="48" spans="2:3" ht="15" x14ac:dyDescent="0.25">
      <c r="B48" s="2"/>
      <c r="C48" s="95" t="s">
        <v>70</v>
      </c>
    </row>
    <row r="49" spans="2:9" ht="15" x14ac:dyDescent="0.25">
      <c r="B49" s="2"/>
      <c r="C49" s="95" t="s">
        <v>69</v>
      </c>
    </row>
    <row r="50" spans="2:9" s="2" customFormat="1" ht="15" x14ac:dyDescent="0.25">
      <c r="C50" s="25"/>
    </row>
    <row r="51" spans="2:9" ht="15" x14ac:dyDescent="0.25">
      <c r="B51" s="19" t="s">
        <v>141</v>
      </c>
      <c r="C51" s="18"/>
    </row>
    <row r="52" spans="2:9" ht="15" x14ac:dyDescent="0.25">
      <c r="B52" s="2"/>
      <c r="C52" s="24" t="s">
        <v>140</v>
      </c>
    </row>
    <row r="53" spans="2:9" s="2" customFormat="1" ht="15" x14ac:dyDescent="0.25">
      <c r="C53" s="27"/>
    </row>
    <row r="54" spans="2:9" ht="15" x14ac:dyDescent="0.25">
      <c r="B54" s="2"/>
      <c r="C54" s="24" t="s">
        <v>71</v>
      </c>
    </row>
    <row r="55" spans="2:9" ht="15" x14ac:dyDescent="0.25">
      <c r="B55" s="13"/>
      <c r="C55" s="27" t="s">
        <v>133</v>
      </c>
    </row>
    <row r="56" spans="2:9" s="2" customFormat="1" ht="15" x14ac:dyDescent="0.25">
      <c r="C56" s="26"/>
    </row>
    <row r="57" spans="2:9" ht="15" x14ac:dyDescent="0.25">
      <c r="B57" s="31" t="s">
        <v>72</v>
      </c>
      <c r="C57" s="20"/>
      <c r="D57" s="22"/>
      <c r="E57" s="21"/>
      <c r="F57" s="20"/>
      <c r="G57" s="20"/>
      <c r="H57" s="20"/>
      <c r="I57" s="20"/>
    </row>
    <row r="64" spans="2:9" s="2" customFormat="1" ht="13.15" customHeight="1" x14ac:dyDescent="0.25"/>
  </sheetData>
  <pageMargins left="0.7" right="0.7" top="0.75" bottom="0.75" header="0.3" footer="0.3"/>
  <pageSetup paperSize="9" scale="52"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DC2-48CB-4DA2-9B26-0144DA2E13B1}">
  <sheetPr codeName="Blad2">
    <pageSetUpPr fitToPage="1"/>
  </sheetPr>
  <dimension ref="A1:W103"/>
  <sheetViews>
    <sheetView showGridLines="0" showWhiteSpace="0" zoomScale="81" zoomScaleNormal="81" workbookViewId="0">
      <selection activeCell="C2" sqref="C2"/>
    </sheetView>
  </sheetViews>
  <sheetFormatPr defaultColWidth="0" defaultRowHeight="15" zeroHeight="1" x14ac:dyDescent="0.25"/>
  <cols>
    <col min="1" max="1" width="3.28515625" style="9" customWidth="1"/>
    <col min="2" max="2" width="3" style="9" customWidth="1"/>
    <col min="3" max="3" width="85" style="49" customWidth="1"/>
    <col min="4" max="4" width="2.140625" style="2" customWidth="1"/>
    <col min="5" max="5" width="24.42578125" style="9" customWidth="1"/>
    <col min="6" max="6" width="68.28515625" style="2" customWidth="1"/>
    <col min="7" max="7" width="22.5703125" style="2" customWidth="1"/>
    <col min="8" max="8" width="22.28515625" style="1" customWidth="1"/>
    <col min="9" max="9" width="3.5703125" style="2" customWidth="1"/>
    <col min="10" max="16384" width="9" style="2" hidden="1"/>
  </cols>
  <sheetData>
    <row r="1" spans="1:18" ht="5.85" customHeight="1" x14ac:dyDescent="0.25"/>
    <row r="2" spans="1:18" s="3" customFormat="1" ht="46.5" x14ac:dyDescent="0.25">
      <c r="A2" s="57"/>
      <c r="B2" s="35" t="s">
        <v>132</v>
      </c>
      <c r="C2" s="35"/>
      <c r="D2" s="16"/>
      <c r="E2" s="35"/>
      <c r="F2" s="16"/>
      <c r="G2" s="16"/>
      <c r="H2" s="16"/>
      <c r="I2" s="2"/>
      <c r="J2" s="15"/>
      <c r="K2" s="2"/>
      <c r="L2" s="2"/>
      <c r="M2" s="2"/>
      <c r="N2" s="2"/>
      <c r="O2" s="2"/>
      <c r="P2" s="2"/>
      <c r="Q2" s="2"/>
      <c r="R2" s="2"/>
    </row>
    <row r="3" spans="1:18" customFormat="1" ht="25.5" customHeight="1" x14ac:dyDescent="0.25">
      <c r="B3" s="105" t="s">
        <v>144</v>
      </c>
      <c r="C3" s="17"/>
      <c r="D3" s="16"/>
      <c r="E3" s="17"/>
      <c r="F3" s="16"/>
      <c r="G3" s="17"/>
      <c r="H3" s="16"/>
      <c r="I3" s="2"/>
      <c r="J3" s="16"/>
      <c r="K3" s="17"/>
      <c r="L3" s="16"/>
      <c r="M3" s="17"/>
      <c r="N3" s="16"/>
    </row>
    <row r="4" spans="1:18" s="3" customFormat="1" x14ac:dyDescent="0.25">
      <c r="A4" s="36"/>
      <c r="B4" s="36"/>
      <c r="C4" s="51"/>
      <c r="D4" s="4"/>
      <c r="E4" s="36"/>
      <c r="F4" s="4"/>
      <c r="G4" s="4"/>
      <c r="H4" s="1"/>
      <c r="I4" s="2"/>
      <c r="J4" s="15"/>
      <c r="K4" s="2"/>
      <c r="L4" s="2"/>
      <c r="M4" s="2"/>
      <c r="N4" s="2"/>
      <c r="O4" s="2"/>
      <c r="P4" s="2"/>
      <c r="Q4" s="2"/>
      <c r="R4" s="2"/>
    </row>
    <row r="5" spans="1:18" s="3" customFormat="1" x14ac:dyDescent="0.25">
      <c r="A5" s="36"/>
      <c r="B5" s="36"/>
      <c r="C5" s="51"/>
      <c r="D5" s="4"/>
      <c r="E5" s="36"/>
      <c r="F5" s="4"/>
      <c r="G5" s="4"/>
      <c r="H5" s="1"/>
      <c r="I5" s="2"/>
      <c r="J5" s="15"/>
      <c r="K5" s="2"/>
      <c r="L5" s="2"/>
      <c r="M5" s="2"/>
      <c r="N5" s="2"/>
      <c r="O5" s="2"/>
      <c r="P5" s="2"/>
      <c r="Q5" s="2"/>
      <c r="R5" s="2"/>
    </row>
    <row r="6" spans="1:18" s="3" customFormat="1" x14ac:dyDescent="0.25">
      <c r="A6" s="36"/>
      <c r="B6" s="36"/>
      <c r="C6" s="51"/>
      <c r="D6" s="4"/>
      <c r="E6" s="36"/>
      <c r="F6" s="4"/>
      <c r="G6" s="4"/>
      <c r="H6" s="1"/>
      <c r="I6" s="2"/>
      <c r="J6" s="15"/>
      <c r="K6" s="2"/>
      <c r="L6" s="2"/>
      <c r="M6" s="2"/>
      <c r="N6" s="2"/>
      <c r="O6" s="2"/>
      <c r="P6" s="2"/>
      <c r="Q6" s="2"/>
      <c r="R6" s="2"/>
    </row>
    <row r="7" spans="1:18" s="3" customFormat="1" x14ac:dyDescent="0.25">
      <c r="A7" s="36"/>
      <c r="B7" s="36"/>
      <c r="C7" s="51" t="s">
        <v>17</v>
      </c>
      <c r="D7" s="4"/>
      <c r="E7" s="36"/>
      <c r="F7" s="4"/>
      <c r="G7" s="4"/>
      <c r="H7" s="1"/>
      <c r="I7" s="2"/>
      <c r="J7" s="15"/>
      <c r="K7" s="2"/>
      <c r="L7" s="2"/>
      <c r="M7" s="2"/>
      <c r="N7" s="2"/>
      <c r="O7" s="2"/>
      <c r="P7" s="2"/>
      <c r="Q7" s="2"/>
      <c r="R7" s="2"/>
    </row>
    <row r="8" spans="1:18" s="3" customFormat="1" x14ac:dyDescent="0.25">
      <c r="A8" s="36"/>
      <c r="B8" s="36"/>
      <c r="C8" s="51"/>
      <c r="D8" s="4"/>
      <c r="E8" s="36"/>
      <c r="F8" s="4"/>
      <c r="G8" s="4"/>
      <c r="H8" s="1"/>
      <c r="I8" s="2"/>
      <c r="J8" s="15"/>
      <c r="K8" s="2"/>
      <c r="L8" s="2"/>
      <c r="M8" s="2"/>
      <c r="N8" s="2"/>
      <c r="O8" s="2"/>
      <c r="P8" s="2"/>
      <c r="Q8" s="2"/>
      <c r="R8" s="2"/>
    </row>
    <row r="9" spans="1:18" s="3" customFormat="1" x14ac:dyDescent="0.25">
      <c r="A9" s="36"/>
      <c r="B9" s="36"/>
      <c r="C9" s="51"/>
      <c r="D9" s="4"/>
      <c r="E9" s="36"/>
      <c r="F9" s="4"/>
      <c r="G9" s="4"/>
      <c r="H9" s="1"/>
      <c r="I9" s="2"/>
      <c r="J9" s="15"/>
      <c r="K9" s="2"/>
      <c r="L9" s="2"/>
      <c r="M9" s="2"/>
      <c r="N9" s="2"/>
      <c r="O9" s="2"/>
      <c r="P9" s="2"/>
      <c r="Q9" s="2"/>
      <c r="R9" s="2"/>
    </row>
    <row r="10" spans="1:18" s="3" customFormat="1" x14ac:dyDescent="0.25">
      <c r="A10" s="36"/>
      <c r="B10" s="36"/>
      <c r="C10" s="51"/>
      <c r="D10" s="4"/>
      <c r="E10" s="36"/>
      <c r="F10" s="4"/>
      <c r="G10" s="4"/>
      <c r="H10" s="1"/>
      <c r="I10" s="2"/>
      <c r="J10" s="15"/>
      <c r="K10" s="2"/>
      <c r="L10" s="2"/>
      <c r="M10" s="2"/>
      <c r="N10" s="2"/>
      <c r="O10" s="2"/>
      <c r="P10" s="2"/>
      <c r="Q10" s="2"/>
      <c r="R10" s="2"/>
    </row>
    <row r="11" spans="1:18" s="3" customFormat="1" x14ac:dyDescent="0.25">
      <c r="A11" s="36"/>
      <c r="B11" s="36"/>
      <c r="C11" s="52" t="s">
        <v>81</v>
      </c>
      <c r="D11" s="48"/>
      <c r="E11" s="48"/>
      <c r="F11" s="4"/>
      <c r="G11" s="4"/>
      <c r="H11" s="1"/>
      <c r="I11" s="2"/>
      <c r="J11" s="15"/>
      <c r="K11" s="2"/>
      <c r="L11" s="2"/>
      <c r="M11" s="2"/>
      <c r="N11" s="2"/>
      <c r="O11" s="2"/>
      <c r="P11" s="2"/>
      <c r="Q11" s="2"/>
      <c r="R11" s="2"/>
    </row>
    <row r="12" spans="1:18" s="3" customFormat="1" x14ac:dyDescent="0.25">
      <c r="A12" s="36"/>
      <c r="B12" s="36"/>
      <c r="C12" s="51"/>
      <c r="D12" s="4"/>
      <c r="E12" s="36"/>
      <c r="F12" s="4"/>
      <c r="G12" s="4"/>
      <c r="H12" s="1"/>
      <c r="I12" s="2"/>
      <c r="J12" s="15"/>
      <c r="K12" s="2"/>
      <c r="L12" s="2"/>
      <c r="M12" s="2"/>
      <c r="N12" s="2"/>
      <c r="O12" s="2"/>
      <c r="P12" s="2"/>
      <c r="Q12" s="2"/>
      <c r="R12" s="2"/>
    </row>
    <row r="13" spans="1:18" s="3" customFormat="1" x14ac:dyDescent="0.25">
      <c r="A13" s="36"/>
      <c r="B13" s="36"/>
      <c r="C13" s="51"/>
      <c r="D13" s="4"/>
      <c r="E13" s="36"/>
      <c r="F13" s="4"/>
      <c r="G13" s="4"/>
      <c r="H13" s="1"/>
      <c r="I13" s="2"/>
      <c r="J13" s="15"/>
      <c r="K13" s="2"/>
      <c r="L13" s="2"/>
      <c r="M13" s="2"/>
      <c r="N13" s="2"/>
      <c r="O13" s="2"/>
      <c r="P13" s="2"/>
      <c r="Q13" s="2"/>
      <c r="R13" s="2"/>
    </row>
    <row r="14" spans="1:18" s="3" customFormat="1" x14ac:dyDescent="0.25">
      <c r="A14" s="36"/>
      <c r="B14" s="36"/>
      <c r="C14" s="51"/>
      <c r="D14" s="4"/>
      <c r="E14" s="36"/>
      <c r="F14" s="4"/>
      <c r="G14" s="4"/>
      <c r="H14" s="1"/>
      <c r="I14" s="2"/>
      <c r="J14" s="15"/>
      <c r="K14" s="2"/>
      <c r="L14" s="2"/>
      <c r="M14" s="2"/>
      <c r="N14" s="2"/>
      <c r="O14" s="2"/>
      <c r="P14" s="2"/>
      <c r="Q14" s="2"/>
      <c r="R14" s="2"/>
    </row>
    <row r="15" spans="1:18" s="3" customFormat="1" x14ac:dyDescent="0.25">
      <c r="A15" s="36"/>
      <c r="B15" s="36"/>
      <c r="C15" s="51"/>
      <c r="D15" s="4"/>
      <c r="E15" s="36"/>
      <c r="F15" s="4"/>
      <c r="G15" s="4"/>
      <c r="H15" s="1"/>
      <c r="I15" s="2"/>
      <c r="J15" s="15"/>
      <c r="K15" s="2"/>
      <c r="L15" s="2"/>
      <c r="M15" s="2"/>
      <c r="N15" s="2"/>
      <c r="O15" s="2"/>
      <c r="P15" s="2"/>
      <c r="Q15" s="2"/>
      <c r="R15" s="2"/>
    </row>
    <row r="16" spans="1:18" s="3" customFormat="1" x14ac:dyDescent="0.25">
      <c r="A16" s="36"/>
      <c r="B16" s="36"/>
      <c r="C16" s="51"/>
      <c r="D16" s="4"/>
      <c r="E16" s="36"/>
      <c r="F16" s="4"/>
      <c r="G16" s="4"/>
      <c r="H16" s="1"/>
      <c r="I16" s="2"/>
      <c r="J16" s="15"/>
      <c r="K16" s="2"/>
      <c r="L16" s="2"/>
      <c r="M16" s="2"/>
      <c r="N16" s="2"/>
      <c r="O16" s="2"/>
      <c r="P16" s="2"/>
      <c r="Q16" s="2"/>
      <c r="R16" s="2"/>
    </row>
    <row r="17" spans="1:18" s="3" customFormat="1" x14ac:dyDescent="0.25">
      <c r="A17" s="36"/>
      <c r="B17" s="36"/>
      <c r="C17" s="51" t="s">
        <v>127</v>
      </c>
      <c r="D17" s="4"/>
      <c r="E17" s="36"/>
      <c r="F17" s="4"/>
      <c r="G17" s="4"/>
      <c r="H17" s="1"/>
      <c r="I17" s="2"/>
      <c r="J17" s="15"/>
      <c r="K17" s="2"/>
      <c r="L17" s="2"/>
      <c r="M17" s="2"/>
      <c r="N17" s="2"/>
      <c r="O17" s="2"/>
      <c r="P17" s="2"/>
      <c r="Q17" s="2"/>
      <c r="R17" s="2"/>
    </row>
    <row r="18" spans="1:18" s="3" customFormat="1" x14ac:dyDescent="0.25">
      <c r="A18" s="36"/>
      <c r="B18" s="36"/>
      <c r="C18" s="51" t="s">
        <v>128</v>
      </c>
      <c r="D18" s="4"/>
      <c r="E18" s="36"/>
      <c r="F18" s="4"/>
      <c r="G18" s="4"/>
      <c r="H18" s="1"/>
      <c r="I18" s="2"/>
      <c r="J18" s="15"/>
      <c r="K18" s="2"/>
      <c r="L18" s="2"/>
      <c r="M18" s="2"/>
      <c r="N18" s="2"/>
      <c r="O18" s="2"/>
      <c r="P18" s="2"/>
      <c r="Q18" s="2"/>
      <c r="R18" s="2"/>
    </row>
    <row r="19" spans="1:18" s="33" customFormat="1" x14ac:dyDescent="0.25">
      <c r="A19" s="90"/>
      <c r="B19" s="37" t="s">
        <v>0</v>
      </c>
      <c r="C19" s="59"/>
      <c r="D19" s="32"/>
      <c r="E19" s="37"/>
      <c r="F19" s="32"/>
      <c r="G19" s="32"/>
      <c r="H19" s="32"/>
      <c r="I19" s="2"/>
    </row>
    <row r="20" spans="1:18" s="3" customFormat="1" x14ac:dyDescent="0.25">
      <c r="A20" s="9"/>
      <c r="B20" s="53" t="s">
        <v>1</v>
      </c>
      <c r="C20" s="60"/>
      <c r="D20" s="6"/>
      <c r="E20" s="47" t="s">
        <v>2</v>
      </c>
      <c r="F20" s="7"/>
      <c r="G20" s="7"/>
      <c r="H20" s="5" t="s">
        <v>22</v>
      </c>
      <c r="I20" s="2"/>
      <c r="J20" s="15"/>
      <c r="K20" s="2"/>
      <c r="L20" s="2"/>
      <c r="M20" s="2"/>
      <c r="N20" s="2"/>
      <c r="O20" s="2"/>
      <c r="P20" s="2"/>
      <c r="Q20" s="2"/>
      <c r="R20" s="2"/>
    </row>
    <row r="21" spans="1:18" s="3" customFormat="1" x14ac:dyDescent="0.25">
      <c r="A21" s="9"/>
      <c r="B21" s="9"/>
      <c r="C21" s="50" t="s">
        <v>3</v>
      </c>
      <c r="D21" s="2"/>
      <c r="E21" s="102"/>
      <c r="F21" s="102"/>
      <c r="G21" s="8"/>
      <c r="H21" s="89"/>
      <c r="I21" s="2"/>
      <c r="J21" s="15"/>
      <c r="K21" s="2"/>
      <c r="L21" s="2"/>
      <c r="M21" s="2"/>
      <c r="N21" s="2"/>
      <c r="O21" s="2"/>
      <c r="P21" s="2"/>
      <c r="Q21" s="2"/>
      <c r="R21" s="2"/>
    </row>
    <row r="22" spans="1:18" s="3" customFormat="1" x14ac:dyDescent="0.25">
      <c r="A22" s="9"/>
      <c r="B22" s="9"/>
      <c r="C22" s="50" t="s">
        <v>4</v>
      </c>
      <c r="D22" s="2"/>
      <c r="E22" s="103"/>
      <c r="F22" s="103"/>
      <c r="G22" s="2"/>
      <c r="H22" s="89"/>
      <c r="I22" s="2"/>
      <c r="J22" s="15"/>
      <c r="K22" s="2"/>
      <c r="L22" s="2"/>
      <c r="M22" s="2"/>
      <c r="N22" s="2"/>
      <c r="O22" s="2"/>
      <c r="P22" s="2"/>
      <c r="Q22" s="2"/>
      <c r="R22" s="2"/>
    </row>
    <row r="23" spans="1:18" s="3" customFormat="1" x14ac:dyDescent="0.25">
      <c r="A23" s="9"/>
      <c r="B23" s="9"/>
      <c r="C23" s="50" t="s">
        <v>97</v>
      </c>
      <c r="D23" s="2"/>
      <c r="E23" s="104"/>
      <c r="F23" s="104"/>
      <c r="G23" s="2"/>
      <c r="H23" s="89"/>
      <c r="I23" s="2"/>
      <c r="J23" s="15"/>
      <c r="K23" s="2"/>
      <c r="L23" s="2"/>
      <c r="M23" s="2"/>
      <c r="N23" s="2"/>
      <c r="O23" s="2"/>
      <c r="P23" s="2"/>
      <c r="Q23" s="2"/>
      <c r="R23" s="2"/>
    </row>
    <row r="24" spans="1:18" s="3" customFormat="1" x14ac:dyDescent="0.25">
      <c r="A24" s="9"/>
      <c r="B24" s="9"/>
      <c r="C24" s="50" t="s">
        <v>5</v>
      </c>
      <c r="D24" s="2"/>
      <c r="E24" s="103"/>
      <c r="F24" s="103"/>
      <c r="G24" s="2"/>
      <c r="H24" s="89"/>
      <c r="I24" s="2"/>
      <c r="J24" s="15"/>
      <c r="K24" s="2"/>
      <c r="L24" s="2"/>
      <c r="M24" s="2"/>
      <c r="N24" s="2"/>
      <c r="O24" s="2"/>
      <c r="P24" s="2"/>
      <c r="Q24" s="2"/>
      <c r="R24" s="2"/>
    </row>
    <row r="25" spans="1:18" s="3" customFormat="1" x14ac:dyDescent="0.25">
      <c r="A25" s="9"/>
      <c r="B25" s="9"/>
      <c r="C25" s="50" t="s">
        <v>6</v>
      </c>
      <c r="D25" s="2"/>
      <c r="E25" s="103"/>
      <c r="F25" s="103"/>
      <c r="G25" s="2"/>
      <c r="H25" s="89"/>
      <c r="I25" s="2"/>
      <c r="J25" s="15"/>
      <c r="K25" s="2"/>
      <c r="L25" s="2"/>
      <c r="M25" s="2"/>
      <c r="N25" s="2"/>
      <c r="O25" s="2"/>
      <c r="P25" s="2"/>
      <c r="Q25" s="2"/>
      <c r="R25" s="2"/>
    </row>
    <row r="26" spans="1:18" s="3" customFormat="1" ht="50.25" customHeight="1" x14ac:dyDescent="0.25">
      <c r="A26" s="9"/>
      <c r="B26" s="9"/>
      <c r="C26" s="50" t="s">
        <v>12</v>
      </c>
      <c r="D26" s="2"/>
      <c r="E26" s="100"/>
      <c r="F26" s="101"/>
      <c r="G26" s="9"/>
      <c r="H26" s="89"/>
      <c r="I26" s="2"/>
      <c r="J26" s="15"/>
      <c r="K26" s="2"/>
      <c r="L26" s="2"/>
      <c r="M26" s="2"/>
      <c r="N26" s="2"/>
      <c r="O26" s="2"/>
      <c r="P26" s="2"/>
      <c r="Q26" s="2"/>
      <c r="R26" s="2"/>
    </row>
    <row r="27" spans="1:18" s="3" customFormat="1" x14ac:dyDescent="0.25">
      <c r="A27" s="9"/>
      <c r="B27" s="9"/>
      <c r="C27" s="50"/>
      <c r="D27" s="2"/>
      <c r="E27" s="9"/>
      <c r="F27" s="2"/>
      <c r="G27" s="2"/>
      <c r="H27" s="89"/>
      <c r="I27" s="2" t="s">
        <v>17</v>
      </c>
      <c r="J27" s="15"/>
      <c r="K27" s="2"/>
      <c r="L27" s="2"/>
      <c r="M27" s="2"/>
      <c r="N27" s="2"/>
      <c r="O27" s="2"/>
      <c r="P27" s="2"/>
      <c r="Q27" s="2"/>
      <c r="R27" s="2"/>
    </row>
    <row r="28" spans="1:18" s="3" customFormat="1" x14ac:dyDescent="0.25">
      <c r="A28" s="9"/>
      <c r="B28" s="53" t="s">
        <v>7</v>
      </c>
      <c r="C28" s="60"/>
      <c r="D28" s="6"/>
      <c r="E28" s="7" t="s">
        <v>2</v>
      </c>
      <c r="F28" s="7"/>
      <c r="G28" s="7"/>
      <c r="H28" s="5" t="s">
        <v>22</v>
      </c>
      <c r="I28" s="2"/>
      <c r="J28" s="15"/>
      <c r="K28" s="2"/>
      <c r="L28" s="2"/>
      <c r="M28" s="2"/>
      <c r="N28" s="2"/>
      <c r="O28" s="2"/>
      <c r="P28" s="2"/>
      <c r="Q28" s="2"/>
      <c r="R28" s="2"/>
    </row>
    <row r="29" spans="1:18" s="3" customFormat="1" x14ac:dyDescent="0.25">
      <c r="A29" s="9"/>
      <c r="B29" s="9"/>
      <c r="C29" s="50" t="s">
        <v>16</v>
      </c>
      <c r="D29" s="2"/>
      <c r="E29" s="103"/>
      <c r="F29" s="103"/>
      <c r="G29" s="2"/>
      <c r="H29" s="89"/>
      <c r="I29" s="2"/>
      <c r="J29" s="15"/>
      <c r="K29" s="2"/>
      <c r="L29" s="2"/>
      <c r="M29" s="2"/>
      <c r="N29" s="2"/>
      <c r="O29" s="2"/>
      <c r="P29" s="2"/>
      <c r="Q29" s="2"/>
      <c r="R29" s="2"/>
    </row>
    <row r="30" spans="1:18" s="3" customFormat="1" x14ac:dyDescent="0.25">
      <c r="A30" s="9"/>
      <c r="B30" s="9"/>
      <c r="C30" s="50" t="s">
        <v>13</v>
      </c>
      <c r="D30" s="2"/>
      <c r="E30" s="103"/>
      <c r="F30" s="103"/>
      <c r="G30" s="2"/>
      <c r="H30" s="89"/>
      <c r="I30" s="2"/>
      <c r="J30" s="15"/>
      <c r="K30" s="2"/>
      <c r="L30" s="2"/>
      <c r="M30" s="2"/>
      <c r="N30" s="2"/>
      <c r="O30" s="2"/>
      <c r="P30" s="2"/>
      <c r="Q30" s="2"/>
      <c r="R30" s="2"/>
    </row>
    <row r="31" spans="1:18" s="3" customFormat="1" x14ac:dyDescent="0.25">
      <c r="A31" s="9"/>
      <c r="B31" s="9"/>
      <c r="C31" s="50" t="s">
        <v>14</v>
      </c>
      <c r="D31" s="2"/>
      <c r="E31" s="103"/>
      <c r="F31" s="103"/>
      <c r="G31" s="2"/>
      <c r="H31" s="89"/>
      <c r="I31" s="2"/>
      <c r="J31" s="15"/>
      <c r="K31" s="2"/>
      <c r="L31" s="2"/>
      <c r="M31" s="2"/>
      <c r="N31" s="2"/>
      <c r="O31" s="2"/>
      <c r="P31" s="2"/>
      <c r="Q31" s="2"/>
      <c r="R31" s="2"/>
    </row>
    <row r="32" spans="1:18" s="3" customFormat="1" x14ac:dyDescent="0.25">
      <c r="A32" s="9"/>
      <c r="B32" s="9"/>
      <c r="C32" s="50" t="s">
        <v>15</v>
      </c>
      <c r="D32" s="2"/>
      <c r="E32" s="103"/>
      <c r="F32" s="103"/>
      <c r="G32" s="2"/>
      <c r="H32" s="89"/>
      <c r="I32" s="2"/>
      <c r="J32" s="15"/>
      <c r="K32" s="2"/>
      <c r="L32" s="2"/>
      <c r="M32" s="2"/>
      <c r="N32" s="2"/>
      <c r="O32" s="2"/>
      <c r="P32" s="2"/>
      <c r="Q32" s="2"/>
      <c r="R32" s="2"/>
    </row>
    <row r="33" spans="1:18" s="3" customFormat="1" x14ac:dyDescent="0.25">
      <c r="A33" s="9"/>
      <c r="B33" s="9"/>
      <c r="C33" s="50"/>
      <c r="D33" s="2"/>
      <c r="E33" s="9"/>
      <c r="F33" s="2" t="s">
        <v>17</v>
      </c>
      <c r="G33" s="2"/>
      <c r="H33" s="24"/>
      <c r="I33" s="2"/>
      <c r="J33" s="15"/>
      <c r="K33" s="2"/>
      <c r="L33" s="2"/>
      <c r="M33" s="2"/>
      <c r="N33" s="2"/>
      <c r="O33" s="2"/>
      <c r="P33" s="2"/>
      <c r="Q33" s="2"/>
      <c r="R33" s="2"/>
    </row>
    <row r="34" spans="1:18" s="33" customFormat="1" x14ac:dyDescent="0.25">
      <c r="A34" s="90"/>
      <c r="B34" s="37" t="s">
        <v>8</v>
      </c>
      <c r="C34" s="59"/>
      <c r="D34" s="32"/>
      <c r="E34" s="37"/>
      <c r="F34" s="34"/>
      <c r="G34" s="34" t="s">
        <v>9</v>
      </c>
      <c r="H34" s="32"/>
      <c r="I34" s="2"/>
    </row>
    <row r="35" spans="1:18" s="33" customFormat="1" x14ac:dyDescent="0.25">
      <c r="A35" s="90"/>
      <c r="B35" s="37" t="s">
        <v>19</v>
      </c>
      <c r="C35" s="59"/>
      <c r="D35" s="32"/>
      <c r="E35" s="37"/>
      <c r="F35" s="34"/>
      <c r="G35" s="32"/>
      <c r="H35" s="32"/>
      <c r="I35" s="2"/>
    </row>
    <row r="36" spans="1:18" s="3" customFormat="1" x14ac:dyDescent="0.25">
      <c r="A36" s="9"/>
      <c r="B36" s="53" t="s">
        <v>42</v>
      </c>
      <c r="C36" s="61"/>
      <c r="D36" s="5"/>
      <c r="E36" s="47" t="s">
        <v>2</v>
      </c>
      <c r="F36" s="7" t="s">
        <v>10</v>
      </c>
      <c r="G36" s="7" t="str">
        <f>Grafieken!F7</f>
        <v>Score: (0/30)</v>
      </c>
      <c r="H36" s="5" t="s">
        <v>22</v>
      </c>
      <c r="I36" s="2"/>
      <c r="J36" s="15"/>
      <c r="K36" s="2"/>
      <c r="L36" s="2"/>
      <c r="M36" s="2"/>
      <c r="N36" s="2"/>
      <c r="O36" s="2"/>
      <c r="P36" s="2"/>
      <c r="Q36" s="2"/>
      <c r="R36" s="2"/>
    </row>
    <row r="37" spans="1:18" s="3" customFormat="1" ht="30" customHeight="1" x14ac:dyDescent="0.25">
      <c r="A37" s="9"/>
      <c r="B37" s="9"/>
      <c r="C37" s="50" t="s">
        <v>84</v>
      </c>
      <c r="D37" s="2"/>
      <c r="E37" s="77"/>
      <c r="F37" s="83"/>
      <c r="G37" s="70"/>
      <c r="H37" s="89"/>
      <c r="I37" s="2"/>
      <c r="J37" s="15"/>
      <c r="K37" s="2"/>
      <c r="L37" s="2"/>
      <c r="M37" s="2"/>
      <c r="N37" s="2"/>
      <c r="O37" s="2"/>
      <c r="P37" s="2"/>
      <c r="Q37" s="2"/>
      <c r="R37" s="2"/>
    </row>
    <row r="38" spans="1:18" s="3" customFormat="1" ht="30" x14ac:dyDescent="0.25">
      <c r="A38" s="9"/>
      <c r="B38" s="9"/>
      <c r="C38" s="62" t="s">
        <v>23</v>
      </c>
      <c r="D38" s="2"/>
      <c r="E38" s="80"/>
      <c r="F38" s="83"/>
      <c r="G38" s="71">
        <f>IF(E38="Ja", 20,0)</f>
        <v>0</v>
      </c>
      <c r="H38" s="89"/>
      <c r="I38" s="2"/>
      <c r="J38" s="15"/>
      <c r="K38" s="2"/>
      <c r="L38" s="2"/>
      <c r="M38" s="2"/>
      <c r="N38" s="2"/>
      <c r="O38" s="2"/>
      <c r="P38" s="2"/>
      <c r="Q38" s="2"/>
      <c r="R38" s="2"/>
    </row>
    <row r="39" spans="1:18" s="3" customFormat="1" ht="30" x14ac:dyDescent="0.25">
      <c r="A39" s="9"/>
      <c r="B39" s="9"/>
      <c r="C39" s="62" t="s">
        <v>24</v>
      </c>
      <c r="D39" s="2"/>
      <c r="E39" s="80"/>
      <c r="F39" s="83"/>
      <c r="G39" s="71">
        <f>IF(E39="Ja", 5,0)</f>
        <v>0</v>
      </c>
      <c r="H39" s="89"/>
      <c r="I39" s="2"/>
      <c r="J39" s="15"/>
      <c r="K39" s="2"/>
      <c r="L39" s="2"/>
      <c r="M39" s="2"/>
      <c r="N39" s="2"/>
      <c r="O39" s="2"/>
      <c r="P39" s="2"/>
      <c r="Q39" s="2"/>
      <c r="R39" s="2"/>
    </row>
    <row r="40" spans="1:18" s="3" customFormat="1" ht="15.75" x14ac:dyDescent="0.25">
      <c r="A40" s="9"/>
      <c r="B40" s="9"/>
      <c r="C40" s="62" t="s">
        <v>25</v>
      </c>
      <c r="D40" s="2"/>
      <c r="E40" s="80"/>
      <c r="F40" s="83"/>
      <c r="G40" s="71">
        <f>IF(E40="Ja", 5,0)</f>
        <v>0</v>
      </c>
      <c r="H40" s="89"/>
      <c r="I40" s="2"/>
      <c r="J40" s="15"/>
      <c r="K40" s="2"/>
      <c r="L40" s="2"/>
      <c r="M40" s="2"/>
      <c r="N40" s="2"/>
      <c r="O40" s="2"/>
      <c r="P40" s="2"/>
      <c r="Q40" s="2"/>
      <c r="R40" s="2"/>
    </row>
    <row r="41" spans="1:18" s="3" customFormat="1" x14ac:dyDescent="0.25">
      <c r="A41" s="9"/>
      <c r="B41" s="9"/>
      <c r="C41" s="50"/>
      <c r="D41" s="2"/>
      <c r="E41" s="9"/>
      <c r="F41" s="2"/>
      <c r="G41" s="2"/>
      <c r="H41" s="24"/>
      <c r="I41" s="2"/>
      <c r="J41" s="15"/>
      <c r="K41" s="2"/>
      <c r="L41" s="2"/>
      <c r="M41" s="2"/>
      <c r="N41" s="2"/>
      <c r="O41" s="2"/>
      <c r="P41" s="2"/>
      <c r="Q41" s="2"/>
      <c r="R41" s="2"/>
    </row>
    <row r="42" spans="1:18" s="33" customFormat="1" x14ac:dyDescent="0.25">
      <c r="A42" s="90"/>
      <c r="B42" s="37" t="s">
        <v>20</v>
      </c>
      <c r="C42" s="59"/>
      <c r="D42" s="32"/>
      <c r="E42" s="37"/>
      <c r="F42" s="34"/>
      <c r="G42" s="32"/>
      <c r="H42" s="32"/>
      <c r="I42" s="2"/>
    </row>
    <row r="43" spans="1:18" s="3" customFormat="1" x14ac:dyDescent="0.25">
      <c r="A43" s="9"/>
      <c r="B43" s="53" t="s">
        <v>43</v>
      </c>
      <c r="C43" s="61"/>
      <c r="D43" s="5"/>
      <c r="E43" s="47" t="s">
        <v>2</v>
      </c>
      <c r="F43" s="7" t="s">
        <v>10</v>
      </c>
      <c r="G43" s="7" t="str">
        <f>Grafieken!H7</f>
        <v>Score: (0/20)</v>
      </c>
      <c r="H43" s="5" t="s">
        <v>22</v>
      </c>
      <c r="I43" s="2"/>
      <c r="J43" s="15"/>
      <c r="K43" s="2"/>
      <c r="L43" s="2"/>
      <c r="M43" s="2"/>
      <c r="N43" s="2"/>
      <c r="O43" s="2"/>
      <c r="P43" s="2"/>
      <c r="Q43" s="2"/>
      <c r="R43" s="2"/>
    </row>
    <row r="44" spans="1:18" s="3" customFormat="1" x14ac:dyDescent="0.25">
      <c r="A44" s="9"/>
      <c r="B44" s="9"/>
      <c r="C44" s="63" t="s">
        <v>85</v>
      </c>
      <c r="D44" s="2"/>
      <c r="E44" s="77"/>
      <c r="F44" s="84"/>
      <c r="G44" s="72"/>
      <c r="H44" s="89"/>
      <c r="I44" s="2"/>
      <c r="J44" s="15"/>
      <c r="K44" s="2"/>
      <c r="L44" s="2"/>
      <c r="M44" s="2"/>
      <c r="N44" s="2"/>
      <c r="O44" s="2"/>
      <c r="P44" s="2"/>
      <c r="Q44" s="2"/>
      <c r="R44" s="2"/>
    </row>
    <row r="45" spans="1:18" s="3" customFormat="1" x14ac:dyDescent="0.25">
      <c r="A45" s="9"/>
      <c r="B45" s="9"/>
      <c r="C45" t="s">
        <v>113</v>
      </c>
      <c r="D45" s="2"/>
      <c r="E45" s="80"/>
      <c r="F45" s="85"/>
      <c r="G45" s="73">
        <f>IF(E45="Nee",-20,IF(E45="Weet ik niet",-20,0))</f>
        <v>0</v>
      </c>
      <c r="H45" s="89"/>
      <c r="I45" s="2"/>
      <c r="J45" s="15"/>
      <c r="K45" s="2"/>
      <c r="L45" s="2"/>
      <c r="M45" s="2"/>
      <c r="N45" s="2"/>
      <c r="O45" s="2"/>
      <c r="P45" s="2"/>
      <c r="Q45" s="2"/>
      <c r="R45" s="2"/>
    </row>
    <row r="46" spans="1:18" s="3" customFormat="1" ht="30" x14ac:dyDescent="0.25">
      <c r="A46" s="9"/>
      <c r="B46" s="9"/>
      <c r="C46" s="63" t="s">
        <v>112</v>
      </c>
      <c r="D46" s="2"/>
      <c r="E46" s="77"/>
      <c r="F46" s="84"/>
      <c r="G46" s="71">
        <f>IF(E46="Ja, voor ≥50%",20,IF(E46="Ja, voor ≥20-50%",15,(IF(E46="Ja, voor ≥5-20%",5,0))))</f>
        <v>0</v>
      </c>
      <c r="H46" s="89"/>
      <c r="I46" s="2"/>
      <c r="J46" s="15"/>
      <c r="K46" s="2"/>
      <c r="L46" s="2"/>
      <c r="M46" s="2"/>
      <c r="N46" s="2"/>
      <c r="O46" s="2"/>
      <c r="P46" s="2"/>
      <c r="Q46" s="2"/>
      <c r="R46" s="2"/>
    </row>
    <row r="47" spans="1:18" s="3" customFormat="1" x14ac:dyDescent="0.25">
      <c r="A47" s="9"/>
      <c r="B47" s="9"/>
      <c r="C47" s="50"/>
      <c r="D47" s="2"/>
      <c r="E47" s="9"/>
      <c r="F47" s="9"/>
      <c r="G47" s="8"/>
      <c r="H47" s="24"/>
      <c r="I47" s="2"/>
      <c r="J47" s="15"/>
      <c r="K47" s="2"/>
      <c r="L47" s="2"/>
      <c r="M47" s="2"/>
      <c r="N47" s="2"/>
      <c r="O47" s="2"/>
      <c r="P47" s="2"/>
      <c r="Q47" s="2"/>
      <c r="R47" s="2"/>
    </row>
    <row r="48" spans="1:18" s="3" customFormat="1" x14ac:dyDescent="0.25">
      <c r="A48" s="9"/>
      <c r="B48" s="53" t="s">
        <v>83</v>
      </c>
      <c r="C48" s="61"/>
      <c r="D48" s="5"/>
      <c r="E48" s="7" t="s">
        <v>2</v>
      </c>
      <c r="F48" s="7" t="s">
        <v>10</v>
      </c>
      <c r="G48" s="47" t="str">
        <f>Grafieken!J7</f>
        <v>Score: (0/20)</v>
      </c>
      <c r="H48" s="5" t="s">
        <v>22</v>
      </c>
      <c r="I48" s="2"/>
      <c r="J48" s="15"/>
      <c r="K48" s="2"/>
      <c r="L48" s="2"/>
      <c r="M48" s="2"/>
      <c r="N48" s="2"/>
      <c r="O48" s="2"/>
      <c r="P48" s="2"/>
      <c r="Q48" s="2"/>
      <c r="R48" s="2"/>
    </row>
    <row r="49" spans="1:18" s="3" customFormat="1" ht="15.75" x14ac:dyDescent="0.25">
      <c r="A49" s="9"/>
      <c r="B49" s="9"/>
      <c r="C49" s="50" t="s">
        <v>86</v>
      </c>
      <c r="D49" s="2"/>
      <c r="E49" s="77"/>
      <c r="F49" s="83"/>
      <c r="G49" s="71">
        <f>IF(E49="Ja, voor ≥50%",15,IF(E49="Ja, voor ≥20-50%",10,(IF(E49="Ja, voor ≥5-20%",5,(IF(E49="Nvt, alles direct hergebruikt",20,0))))))</f>
        <v>0</v>
      </c>
      <c r="H49" s="89"/>
      <c r="I49" s="2"/>
      <c r="J49" s="15"/>
      <c r="K49" s="2"/>
      <c r="L49" s="2"/>
      <c r="M49" s="2"/>
      <c r="N49" s="2"/>
      <c r="O49" s="2"/>
      <c r="P49" s="2"/>
      <c r="Q49" s="2"/>
      <c r="R49" s="2"/>
    </row>
    <row r="50" spans="1:18" s="3" customFormat="1" ht="15.75" x14ac:dyDescent="0.25">
      <c r="A50" s="9"/>
      <c r="B50" s="9"/>
      <c r="C50" s="62" t="s">
        <v>18</v>
      </c>
      <c r="D50" s="2"/>
      <c r="E50" s="81"/>
      <c r="F50" s="83"/>
      <c r="G50" s="71">
        <f>IF(E50="Product uit eigen project, beschikbaar binnen de straal",5,0)</f>
        <v>0</v>
      </c>
      <c r="H50" s="89"/>
      <c r="I50" s="2"/>
      <c r="J50" s="15"/>
      <c r="K50" s="2"/>
      <c r="L50" s="2"/>
      <c r="M50" s="2"/>
      <c r="N50" s="2"/>
      <c r="O50" s="2"/>
      <c r="P50" s="2"/>
      <c r="Q50" s="2"/>
      <c r="R50" s="2"/>
    </row>
    <row r="51" spans="1:18" s="3" customFormat="1" x14ac:dyDescent="0.25">
      <c r="A51" s="9"/>
      <c r="B51" s="9"/>
      <c r="C51" s="50"/>
      <c r="D51" s="2"/>
      <c r="E51" s="9"/>
      <c r="F51" s="9"/>
      <c r="G51" s="74"/>
      <c r="H51" s="24"/>
      <c r="I51" s="2"/>
      <c r="J51" s="15"/>
      <c r="K51" s="2"/>
      <c r="L51" s="2"/>
      <c r="M51" s="2"/>
      <c r="N51" s="2"/>
      <c r="O51" s="2"/>
      <c r="P51" s="2"/>
      <c r="Q51" s="2"/>
      <c r="R51" s="2"/>
    </row>
    <row r="52" spans="1:18" s="33" customFormat="1" x14ac:dyDescent="0.25">
      <c r="A52" s="90"/>
      <c r="B52" s="37" t="s">
        <v>21</v>
      </c>
      <c r="C52" s="59"/>
      <c r="D52" s="32"/>
      <c r="E52" s="37"/>
      <c r="F52" s="34"/>
      <c r="G52" s="32"/>
      <c r="H52" s="32"/>
      <c r="I52" s="2"/>
    </row>
    <row r="53" spans="1:18" s="3" customFormat="1" x14ac:dyDescent="0.25">
      <c r="A53" s="9"/>
      <c r="B53" s="53" t="s">
        <v>88</v>
      </c>
      <c r="C53" s="61"/>
      <c r="D53" s="7"/>
      <c r="E53" s="7" t="s">
        <v>2</v>
      </c>
      <c r="F53" s="7" t="s">
        <v>10</v>
      </c>
      <c r="G53" s="7" t="str">
        <f>Grafieken!L7</f>
        <v>Score: (0/30)</v>
      </c>
      <c r="H53" s="5" t="s">
        <v>22</v>
      </c>
      <c r="I53" s="2"/>
      <c r="J53" s="15"/>
      <c r="K53" s="2"/>
      <c r="L53" s="2"/>
      <c r="M53" s="2"/>
      <c r="N53" s="2"/>
      <c r="O53" s="2"/>
      <c r="P53" s="2"/>
      <c r="Q53" s="2"/>
      <c r="R53" s="2"/>
    </row>
    <row r="54" spans="1:18" s="3" customFormat="1" x14ac:dyDescent="0.25">
      <c r="A54" s="9"/>
      <c r="B54" s="9"/>
      <c r="C54" s="50" t="s">
        <v>87</v>
      </c>
      <c r="D54" s="2"/>
      <c r="E54" s="77"/>
      <c r="F54" s="83"/>
      <c r="G54" s="74"/>
      <c r="H54" s="89"/>
      <c r="I54" s="2"/>
      <c r="J54" s="15"/>
      <c r="K54" s="2"/>
      <c r="L54" s="2"/>
      <c r="M54" s="2"/>
      <c r="N54" s="2"/>
      <c r="O54" s="2"/>
      <c r="P54" s="2"/>
      <c r="Q54" s="2"/>
      <c r="R54" s="2"/>
    </row>
    <row r="55" spans="1:18" s="3" customFormat="1" ht="15.75" x14ac:dyDescent="0.25">
      <c r="A55" s="9"/>
      <c r="B55" s="9"/>
      <c r="C55" s="62" t="s">
        <v>26</v>
      </c>
      <c r="D55" s="2"/>
      <c r="E55" s="79"/>
      <c r="F55" s="83"/>
      <c r="G55" s="71">
        <f>IF(E55="&lt;20%",0,IF(E55="≥20-55%",5,IF(E55="≥55-100%",10,0)))</f>
        <v>0</v>
      </c>
      <c r="H55" s="89"/>
      <c r="I55" s="2"/>
      <c r="J55" s="15"/>
      <c r="K55" s="2"/>
      <c r="L55" s="2"/>
      <c r="M55" s="2"/>
      <c r="N55" s="2"/>
      <c r="O55" s="2"/>
      <c r="P55" s="2"/>
      <c r="Q55" s="2"/>
      <c r="R55" s="2"/>
    </row>
    <row r="56" spans="1:18" s="3" customFormat="1" ht="15.75" x14ac:dyDescent="0.25">
      <c r="A56" s="9"/>
      <c r="B56" s="9"/>
      <c r="C56" s="62" t="s">
        <v>27</v>
      </c>
      <c r="D56" s="2"/>
      <c r="E56" s="82"/>
      <c r="F56" s="83"/>
      <c r="G56" s="71">
        <f>IF(E56="&lt;20%",0,IF(E56="≥20-55%",5,IF(E56="≥55-100%",10,0)))</f>
        <v>0</v>
      </c>
      <c r="H56" s="89"/>
      <c r="I56" s="2"/>
      <c r="J56" s="15"/>
      <c r="K56" s="2"/>
      <c r="L56" s="2"/>
      <c r="M56" s="2"/>
      <c r="N56" s="2"/>
      <c r="O56" s="2"/>
      <c r="P56" s="2"/>
      <c r="Q56" s="2"/>
      <c r="R56" s="2"/>
    </row>
    <row r="57" spans="1:18" s="3" customFormat="1" ht="30" x14ac:dyDescent="0.25">
      <c r="A57" s="9"/>
      <c r="B57" s="9"/>
      <c r="C57" s="62" t="s">
        <v>28</v>
      </c>
      <c r="D57" s="2"/>
      <c r="E57" s="79"/>
      <c r="F57" s="83"/>
      <c r="G57" s="71">
        <f>IF(E57="&lt;5%",0,IF(E57="≥5-40%",5,IF(E57="≥40%",10,0)))</f>
        <v>0</v>
      </c>
      <c r="H57" s="89"/>
      <c r="I57" s="2"/>
      <c r="J57" s="15"/>
      <c r="K57" s="2"/>
      <c r="L57" s="2"/>
      <c r="M57" s="2"/>
      <c r="N57" s="2"/>
      <c r="O57" s="2"/>
      <c r="P57" s="2"/>
      <c r="Q57" s="2"/>
      <c r="R57" s="2"/>
    </row>
    <row r="58" spans="1:18" s="3" customFormat="1" x14ac:dyDescent="0.25">
      <c r="A58" s="9"/>
      <c r="B58" s="9"/>
      <c r="C58" s="50"/>
      <c r="D58" s="2"/>
      <c r="E58" s="9"/>
      <c r="F58" s="2"/>
      <c r="G58" s="74"/>
      <c r="H58" s="1"/>
      <c r="I58" s="2"/>
      <c r="J58" s="15"/>
      <c r="K58" s="2"/>
      <c r="L58" s="2"/>
      <c r="M58" s="2"/>
      <c r="N58" s="2"/>
      <c r="O58" s="2"/>
      <c r="P58" s="2"/>
      <c r="Q58" s="2"/>
      <c r="R58" s="2"/>
    </row>
    <row r="59" spans="1:18" s="3" customFormat="1" ht="15.75" thickBot="1" x14ac:dyDescent="0.3">
      <c r="A59" s="9"/>
      <c r="B59" s="53" t="s">
        <v>44</v>
      </c>
      <c r="C59" s="61"/>
      <c r="D59" s="5"/>
      <c r="E59" s="7" t="s">
        <v>2</v>
      </c>
      <c r="F59" s="7" t="s">
        <v>10</v>
      </c>
      <c r="G59" s="7" t="str">
        <f>Grafieken!N7</f>
        <v>Score: (0/8)</v>
      </c>
      <c r="H59" s="5" t="s">
        <v>22</v>
      </c>
      <c r="I59" s="2"/>
      <c r="J59" s="15"/>
      <c r="K59" s="2"/>
      <c r="L59" s="2"/>
      <c r="M59" s="2"/>
      <c r="N59" s="2"/>
      <c r="O59" s="2"/>
      <c r="P59" s="2"/>
      <c r="Q59" s="2"/>
      <c r="R59" s="2"/>
    </row>
    <row r="60" spans="1:18" ht="105.75" thickBot="1" x14ac:dyDescent="0.3">
      <c r="B60" s="40"/>
      <c r="C60" s="64" t="s">
        <v>82</v>
      </c>
      <c r="D60" s="14"/>
      <c r="E60" s="14"/>
      <c r="F60" s="66"/>
      <c r="G60" s="67"/>
      <c r="H60" s="89"/>
      <c r="J60" s="15"/>
    </row>
    <row r="61" spans="1:18" s="3" customFormat="1" x14ac:dyDescent="0.25">
      <c r="A61" s="9"/>
      <c r="B61" s="9"/>
      <c r="C61" s="50" t="s">
        <v>29</v>
      </c>
      <c r="D61" s="2"/>
      <c r="E61" s="77"/>
      <c r="F61" s="83"/>
      <c r="G61" s="68">
        <f>IF(E61="Ja",2,0)</f>
        <v>0</v>
      </c>
      <c r="H61" s="89"/>
      <c r="I61" s="2"/>
      <c r="J61" s="15"/>
      <c r="K61" s="2"/>
      <c r="L61" s="2"/>
      <c r="M61" s="2"/>
      <c r="N61" s="2"/>
      <c r="O61" s="2"/>
      <c r="P61" s="2"/>
      <c r="Q61" s="2"/>
      <c r="R61" s="2"/>
    </row>
    <row r="62" spans="1:18" s="3" customFormat="1" x14ac:dyDescent="0.25">
      <c r="A62" s="9"/>
      <c r="B62" s="9"/>
      <c r="C62" s="50" t="s">
        <v>30</v>
      </c>
      <c r="D62" s="2"/>
      <c r="E62" s="77"/>
      <c r="F62" s="83"/>
      <c r="G62" s="68">
        <f t="shared" ref="G62:G64" si="0">IF(E62="Ja",2,0)</f>
        <v>0</v>
      </c>
      <c r="H62" s="89"/>
      <c r="I62" s="2"/>
      <c r="J62" s="15"/>
      <c r="K62" s="2"/>
      <c r="L62" s="2"/>
      <c r="M62" s="2"/>
      <c r="N62" s="2"/>
      <c r="O62" s="2"/>
      <c r="P62" s="2"/>
      <c r="Q62" s="2"/>
      <c r="R62" s="2"/>
    </row>
    <row r="63" spans="1:18" s="3" customFormat="1" ht="30" x14ac:dyDescent="0.25">
      <c r="A63" s="9"/>
      <c r="B63" s="9"/>
      <c r="C63" s="50" t="s">
        <v>31</v>
      </c>
      <c r="D63" s="2"/>
      <c r="E63" s="77"/>
      <c r="F63" s="83"/>
      <c r="G63" s="68">
        <f t="shared" si="0"/>
        <v>0</v>
      </c>
      <c r="H63" s="89"/>
      <c r="I63" s="2"/>
      <c r="J63" s="15"/>
      <c r="K63" s="2"/>
      <c r="L63" s="2"/>
      <c r="M63" s="2"/>
      <c r="N63" s="2"/>
      <c r="O63" s="2"/>
      <c r="P63" s="2"/>
      <c r="Q63" s="2"/>
      <c r="R63" s="2"/>
    </row>
    <row r="64" spans="1:18" s="3" customFormat="1" x14ac:dyDescent="0.25">
      <c r="A64" s="9"/>
      <c r="B64" s="9"/>
      <c r="C64" s="50" t="s">
        <v>32</v>
      </c>
      <c r="D64" s="2"/>
      <c r="E64" s="77"/>
      <c r="F64" s="83"/>
      <c r="G64" s="68">
        <f t="shared" si="0"/>
        <v>0</v>
      </c>
      <c r="H64" s="89"/>
      <c r="I64" s="2"/>
      <c r="J64" s="15"/>
      <c r="K64" s="2"/>
      <c r="L64" s="2"/>
      <c r="M64" s="2"/>
      <c r="N64" s="2"/>
      <c r="O64" s="2"/>
      <c r="P64" s="2"/>
      <c r="Q64" s="2"/>
      <c r="R64" s="2"/>
    </row>
    <row r="65" spans="1:18" s="3" customFormat="1" ht="30" x14ac:dyDescent="0.25">
      <c r="A65" s="9"/>
      <c r="B65" s="9"/>
      <c r="C65" s="50" t="s">
        <v>33</v>
      </c>
      <c r="D65" s="2"/>
      <c r="E65" s="77"/>
      <c r="F65" s="83"/>
      <c r="G65" s="46"/>
      <c r="H65" s="89"/>
      <c r="I65" s="2"/>
      <c r="J65" s="15"/>
      <c r="K65" s="2"/>
      <c r="L65" s="2"/>
      <c r="M65" s="2"/>
      <c r="N65" s="2"/>
      <c r="O65" s="2"/>
      <c r="P65" s="2"/>
      <c r="Q65" s="2"/>
      <c r="R65" s="2"/>
    </row>
    <row r="66" spans="1:18" s="3" customFormat="1" x14ac:dyDescent="0.25">
      <c r="A66" s="9"/>
      <c r="B66" s="9"/>
      <c r="C66" s="50"/>
      <c r="D66" s="2"/>
      <c r="E66" s="9"/>
      <c r="F66" s="2"/>
      <c r="H66" s="1"/>
      <c r="I66" s="2"/>
      <c r="J66" s="15"/>
      <c r="K66" s="2"/>
      <c r="L66" s="2"/>
      <c r="M66" s="2"/>
      <c r="N66" s="2"/>
      <c r="O66" s="2"/>
      <c r="P66" s="2"/>
      <c r="Q66" s="2"/>
      <c r="R66" s="2"/>
    </row>
    <row r="67" spans="1:18" s="3" customFormat="1" x14ac:dyDescent="0.25">
      <c r="A67" s="58"/>
      <c r="B67" s="53" t="s">
        <v>45</v>
      </c>
      <c r="C67" s="61"/>
      <c r="D67" s="5"/>
      <c r="E67" s="7" t="s">
        <v>2</v>
      </c>
      <c r="F67" s="7" t="s">
        <v>10</v>
      </c>
      <c r="G67" s="7" t="str">
        <f>Grafieken!P7</f>
        <v>Score: (0/15)</v>
      </c>
      <c r="H67" s="5" t="s">
        <v>22</v>
      </c>
      <c r="I67" s="2"/>
      <c r="J67" s="15"/>
      <c r="K67" s="2"/>
      <c r="L67" s="2"/>
      <c r="M67" s="2"/>
      <c r="N67" s="2"/>
      <c r="O67" s="2"/>
      <c r="P67" s="2"/>
      <c r="Q67" s="2"/>
      <c r="R67" s="2"/>
    </row>
    <row r="68" spans="1:18" ht="30" x14ac:dyDescent="0.25">
      <c r="A68" s="40"/>
      <c r="B68" s="40"/>
      <c r="C68" s="50" t="s">
        <v>40</v>
      </c>
      <c r="D68" s="11"/>
      <c r="E68" s="77"/>
      <c r="F68" s="86"/>
      <c r="G68" s="8"/>
      <c r="H68" s="89"/>
      <c r="J68" s="15"/>
    </row>
    <row r="69" spans="1:18" ht="30" x14ac:dyDescent="0.25">
      <c r="A69" s="40"/>
      <c r="B69" s="40"/>
      <c r="C69" s="62" t="s">
        <v>34</v>
      </c>
      <c r="D69" s="11"/>
      <c r="E69" s="69"/>
      <c r="F69" s="83"/>
      <c r="G69" s="68">
        <f>IF(E69="Ja",5,0)</f>
        <v>0</v>
      </c>
      <c r="H69" s="89"/>
      <c r="J69" s="15"/>
    </row>
    <row r="70" spans="1:18" ht="30" x14ac:dyDescent="0.25">
      <c r="A70" s="40"/>
      <c r="B70" s="40"/>
      <c r="C70" s="62" t="s">
        <v>35</v>
      </c>
      <c r="D70" s="11"/>
      <c r="E70" s="69"/>
      <c r="F70" s="83"/>
      <c r="G70" s="68">
        <f>IF(E70="Ja",5,0)</f>
        <v>0</v>
      </c>
      <c r="H70" s="89"/>
      <c r="J70" s="15"/>
    </row>
    <row r="71" spans="1:18" ht="30" x14ac:dyDescent="0.25">
      <c r="A71" s="40"/>
      <c r="B71" s="40"/>
      <c r="C71" s="62" t="s">
        <v>89</v>
      </c>
      <c r="D71" s="11"/>
      <c r="E71" s="80"/>
      <c r="F71" s="85"/>
      <c r="G71" s="68">
        <f>IF(E71="Ja, voor hele project",5,IF(E71="Ja, voor deel van het project",3,0))</f>
        <v>0</v>
      </c>
      <c r="H71" s="89"/>
      <c r="J71" s="15"/>
    </row>
    <row r="72" spans="1:18" x14ac:dyDescent="0.25">
      <c r="A72" s="40"/>
      <c r="B72" s="40"/>
      <c r="C72" s="50"/>
      <c r="D72" s="11"/>
      <c r="E72" s="38"/>
      <c r="F72" s="11"/>
      <c r="G72" s="3"/>
      <c r="J72" s="15"/>
    </row>
    <row r="73" spans="1:18" x14ac:dyDescent="0.25">
      <c r="A73" s="40"/>
      <c r="B73" s="53" t="s">
        <v>46</v>
      </c>
      <c r="C73" s="61"/>
      <c r="D73" s="5"/>
      <c r="E73" s="7" t="s">
        <v>2</v>
      </c>
      <c r="F73" s="7" t="s">
        <v>10</v>
      </c>
      <c r="G73" s="7" t="str">
        <f>Grafieken!R7</f>
        <v>Score: (0/22)</v>
      </c>
      <c r="H73" s="5" t="s">
        <v>22</v>
      </c>
      <c r="J73" s="15"/>
    </row>
    <row r="74" spans="1:18" x14ac:dyDescent="0.25">
      <c r="C74" s="50" t="s">
        <v>94</v>
      </c>
      <c r="E74" s="78"/>
      <c r="F74" s="83"/>
      <c r="G74" s="68">
        <f>IF(E74="Nee, alles is hergebruikt materiaal van binnen of buiten de regio",22,0)</f>
        <v>0</v>
      </c>
      <c r="H74" s="89"/>
      <c r="J74" s="15"/>
    </row>
    <row r="75" spans="1:18" ht="15.75" thickBot="1" x14ac:dyDescent="0.3">
      <c r="C75" s="50"/>
      <c r="E75" s="39"/>
      <c r="F75" s="9"/>
      <c r="G75" s="8"/>
      <c r="H75" s="89"/>
      <c r="J75" s="15"/>
    </row>
    <row r="76" spans="1:18" ht="165.75" thickBot="1" x14ac:dyDescent="0.3">
      <c r="C76" s="65" t="s">
        <v>117</v>
      </c>
      <c r="F76" s="9"/>
      <c r="G76" s="8"/>
      <c r="H76" s="89"/>
      <c r="J76" s="15"/>
    </row>
    <row r="77" spans="1:18" x14ac:dyDescent="0.25">
      <c r="C77" s="50"/>
      <c r="E77" s="83"/>
      <c r="F77" s="87"/>
      <c r="G77" s="8"/>
      <c r="H77" s="89"/>
      <c r="J77" s="15"/>
    </row>
    <row r="78" spans="1:18" ht="30" x14ac:dyDescent="0.25">
      <c r="C78" s="62" t="s">
        <v>90</v>
      </c>
      <c r="E78" s="69"/>
      <c r="F78" s="87"/>
      <c r="G78" s="71">
        <f>IF(E78="≥25%",17,IF(E78="≥10-25%",10,(IF(E78="≥5-10%",5,0))))</f>
        <v>0</v>
      </c>
      <c r="H78" s="89"/>
      <c r="J78" s="15"/>
    </row>
    <row r="79" spans="1:18" ht="30" x14ac:dyDescent="0.25">
      <c r="C79" s="62" t="s">
        <v>91</v>
      </c>
      <c r="E79" s="69"/>
      <c r="F79" s="87"/>
      <c r="G79" s="71">
        <f>IF(E79="≥25%",5,IF(E79="≥10-25%",2,(IF(E79="≥5-10%",1,IF(E79="Nvt, alles is biobased",5,0)))))</f>
        <v>0</v>
      </c>
      <c r="H79" s="89"/>
      <c r="J79" s="15"/>
    </row>
    <row r="80" spans="1:18" ht="30" x14ac:dyDescent="0.25">
      <c r="C80" s="62" t="s">
        <v>92</v>
      </c>
      <c r="E80" s="69"/>
      <c r="F80" s="86"/>
      <c r="G80" s="75"/>
      <c r="H80" s="89"/>
      <c r="J80" s="15"/>
    </row>
    <row r="81" spans="1:23" ht="15.75" x14ac:dyDescent="0.25">
      <c r="C81" s="62" t="s">
        <v>93</v>
      </c>
      <c r="E81" s="69"/>
      <c r="F81" s="86"/>
      <c r="G81" s="76">
        <f>IF(E81="Weet ik niet",-20,IF(E81="Nee",-20,0))</f>
        <v>0</v>
      </c>
      <c r="H81" s="91"/>
      <c r="J81" s="15"/>
    </row>
    <row r="82" spans="1:23" x14ac:dyDescent="0.25">
      <c r="C82" s="50"/>
      <c r="G82" s="8"/>
      <c r="J82" s="15"/>
    </row>
    <row r="83" spans="1:23" ht="15.75" thickBot="1" x14ac:dyDescent="0.3">
      <c r="A83" s="40"/>
      <c r="B83" s="53" t="s">
        <v>47</v>
      </c>
      <c r="C83" s="61"/>
      <c r="D83" s="5"/>
      <c r="E83" s="7" t="s">
        <v>2</v>
      </c>
      <c r="F83" s="7" t="s">
        <v>10</v>
      </c>
      <c r="G83" s="7" t="str">
        <f>Grafieken!T7</f>
        <v>Score: (0/15)</v>
      </c>
      <c r="H83" s="5" t="s">
        <v>22</v>
      </c>
      <c r="J83" s="15"/>
    </row>
    <row r="84" spans="1:23" ht="32.25" customHeight="1" thickBot="1" x14ac:dyDescent="0.3">
      <c r="A84" s="40"/>
      <c r="B84" s="40"/>
      <c r="C84" s="65" t="s">
        <v>41</v>
      </c>
      <c r="D84" s="10"/>
      <c r="E84" s="40"/>
      <c r="F84" s="40"/>
      <c r="G84" s="67"/>
      <c r="H84" s="89"/>
      <c r="J84" s="15"/>
    </row>
    <row r="85" spans="1:23" x14ac:dyDescent="0.25">
      <c r="A85" s="40"/>
      <c r="B85" s="40"/>
      <c r="C85" s="50"/>
      <c r="D85" s="10"/>
      <c r="E85" s="40"/>
      <c r="F85" s="40"/>
      <c r="G85" s="67"/>
      <c r="H85" s="89"/>
      <c r="J85" s="15"/>
    </row>
    <row r="86" spans="1:23" ht="30" x14ac:dyDescent="0.25">
      <c r="C86" s="50" t="s">
        <v>95</v>
      </c>
      <c r="E86" s="77"/>
      <c r="F86" s="83"/>
      <c r="G86" s="68">
        <f>IF(E86="Ja",5,0)</f>
        <v>0</v>
      </c>
      <c r="H86" s="89"/>
      <c r="J86" s="15"/>
    </row>
    <row r="87" spans="1:23" x14ac:dyDescent="0.25">
      <c r="C87" s="50" t="s">
        <v>96</v>
      </c>
      <c r="E87" s="77"/>
      <c r="F87" s="83"/>
      <c r="G87" s="68">
        <f t="shared" ref="G87:G91" si="1">IF(E87="Ja",2,0)</f>
        <v>0</v>
      </c>
      <c r="H87" s="89"/>
      <c r="J87" s="15"/>
    </row>
    <row r="88" spans="1:23" x14ac:dyDescent="0.25">
      <c r="C88" s="50" t="s">
        <v>36</v>
      </c>
      <c r="E88" s="77"/>
      <c r="F88" s="83"/>
      <c r="G88" s="68">
        <f t="shared" si="1"/>
        <v>0</v>
      </c>
      <c r="H88" s="89"/>
      <c r="J88" s="15"/>
    </row>
    <row r="89" spans="1:23" ht="30" x14ac:dyDescent="0.25">
      <c r="C89" s="50" t="s">
        <v>37</v>
      </c>
      <c r="E89" s="77"/>
      <c r="F89" s="83"/>
      <c r="G89" s="68">
        <f t="shared" si="1"/>
        <v>0</v>
      </c>
      <c r="H89" s="89"/>
      <c r="J89" s="15"/>
    </row>
    <row r="90" spans="1:23" ht="30" x14ac:dyDescent="0.25">
      <c r="C90" s="50" t="s">
        <v>38</v>
      </c>
      <c r="E90" s="77"/>
      <c r="F90" s="83"/>
      <c r="G90" s="68">
        <f t="shared" si="1"/>
        <v>0</v>
      </c>
      <c r="H90" s="89"/>
      <c r="J90" s="15"/>
    </row>
    <row r="91" spans="1:23" x14ac:dyDescent="0.25">
      <c r="C91" s="50" t="s">
        <v>39</v>
      </c>
      <c r="E91" s="77"/>
      <c r="F91" s="83"/>
      <c r="G91" s="68">
        <f t="shared" si="1"/>
        <v>0</v>
      </c>
      <c r="H91" s="89"/>
      <c r="J91" s="15"/>
    </row>
    <row r="92" spans="1:23" x14ac:dyDescent="0.25">
      <c r="E92" s="39"/>
      <c r="J92" s="15"/>
    </row>
    <row r="93" spans="1:23" s="3" customFormat="1" x14ac:dyDescent="0.25">
      <c r="A93" s="42"/>
      <c r="B93" s="56" t="s">
        <v>11</v>
      </c>
      <c r="C93" s="54"/>
      <c r="D93" s="12"/>
      <c r="E93" s="41"/>
      <c r="F93" s="12"/>
      <c r="G93" s="12"/>
      <c r="H93" s="12"/>
      <c r="I93" s="2"/>
      <c r="J93" s="15"/>
      <c r="K93" s="2"/>
      <c r="L93" s="2"/>
      <c r="M93" s="2"/>
      <c r="N93" s="2"/>
      <c r="O93" s="2"/>
      <c r="P93" s="2"/>
      <c r="Q93" s="2"/>
      <c r="R93" s="2"/>
    </row>
    <row r="94" spans="1:23" x14ac:dyDescent="0.25">
      <c r="A94" s="42"/>
      <c r="B94" s="42"/>
      <c r="C94" s="55"/>
      <c r="D94" s="13"/>
      <c r="E94" s="42"/>
      <c r="F94" s="13"/>
      <c r="G94" s="13"/>
      <c r="H94" s="13"/>
      <c r="J94" s="15"/>
    </row>
    <row r="95" spans="1:23" s="3" customFormat="1" ht="132.75" customHeight="1" x14ac:dyDescent="0.25">
      <c r="A95" s="9"/>
      <c r="B95" s="49"/>
      <c r="C95" s="97" t="s">
        <v>143</v>
      </c>
      <c r="D95" s="98"/>
      <c r="E95" s="99"/>
      <c r="F95" s="2"/>
      <c r="G95" s="2"/>
      <c r="H95" s="1"/>
      <c r="I95" s="2"/>
      <c r="J95" s="15"/>
      <c r="K95" s="2"/>
      <c r="L95" s="2"/>
      <c r="M95" s="2"/>
      <c r="N95" s="2"/>
      <c r="O95" s="2"/>
      <c r="P95" s="2"/>
      <c r="Q95" s="2"/>
      <c r="R95" s="2"/>
      <c r="S95" s="2"/>
      <c r="T95" s="2"/>
      <c r="U95" s="2"/>
      <c r="V95" s="2"/>
      <c r="W95" s="2"/>
    </row>
    <row r="96" spans="1:23" s="3" customFormat="1" x14ac:dyDescent="0.25">
      <c r="A96" s="9"/>
      <c r="B96" s="9"/>
      <c r="C96" s="49"/>
      <c r="D96" s="2"/>
      <c r="E96" s="9"/>
      <c r="F96" s="2"/>
      <c r="G96" s="2"/>
      <c r="H96" s="1"/>
      <c r="I96" s="2"/>
      <c r="J96" s="15"/>
      <c r="K96" s="2"/>
      <c r="L96" s="2"/>
      <c r="M96" s="2"/>
      <c r="N96" s="2"/>
      <c r="O96" s="2"/>
      <c r="P96" s="2"/>
      <c r="Q96" s="2"/>
      <c r="R96" s="2"/>
      <c r="S96" s="2"/>
      <c r="T96" s="2"/>
      <c r="U96" s="2"/>
      <c r="V96" s="2"/>
      <c r="W96" s="2"/>
    </row>
    <row r="97" x14ac:dyDescent="0.25"/>
    <row r="98" x14ac:dyDescent="0.25"/>
    <row r="99" x14ac:dyDescent="0.25"/>
    <row r="100" x14ac:dyDescent="0.25"/>
    <row r="101" x14ac:dyDescent="0.25"/>
    <row r="102" x14ac:dyDescent="0.25"/>
    <row r="103" x14ac:dyDescent="0.25"/>
  </sheetData>
  <sheetProtection formatColumns="0" formatRows="0"/>
  <mergeCells count="11">
    <mergeCell ref="C95:E95"/>
    <mergeCell ref="E26:F26"/>
    <mergeCell ref="E21:F21"/>
    <mergeCell ref="E22:F22"/>
    <mergeCell ref="E23:F23"/>
    <mergeCell ref="E24:F24"/>
    <mergeCell ref="E25:F25"/>
    <mergeCell ref="E29:F29"/>
    <mergeCell ref="E30:F30"/>
    <mergeCell ref="E31:F31"/>
    <mergeCell ref="E32:F32"/>
  </mergeCells>
  <conditionalFormatting sqref="C38:C40">
    <cfRule type="expression" dxfId="80" priority="96">
      <formula>$E$37="Ja"</formula>
    </cfRule>
  </conditionalFormatting>
  <conditionalFormatting sqref="C45">
    <cfRule type="expression" dxfId="79" priority="94">
      <formula>$E$44="Ja"</formula>
    </cfRule>
  </conditionalFormatting>
  <conditionalFormatting sqref="C50">
    <cfRule type="expression" dxfId="78" priority="83">
      <formula>E49="Nvt, alles direct hergebruikt"</formula>
    </cfRule>
    <cfRule type="expression" dxfId="77" priority="84">
      <formula>E49="Ja, voor ≥5-20%"</formula>
    </cfRule>
    <cfRule type="expression" dxfId="76" priority="85">
      <formula>E49="Ja, voor ≥20-50%"</formula>
    </cfRule>
    <cfRule type="expression" dxfId="75" priority="89">
      <formula>E49="Ja, voor ≥50%"</formula>
    </cfRule>
  </conditionalFormatting>
  <conditionalFormatting sqref="C55">
    <cfRule type="expression" dxfId="74" priority="78">
      <formula>E54="Ja"</formula>
    </cfRule>
  </conditionalFormatting>
  <conditionalFormatting sqref="C56">
    <cfRule type="expression" dxfId="73" priority="77">
      <formula>E54="Ja"</formula>
    </cfRule>
  </conditionalFormatting>
  <conditionalFormatting sqref="C57">
    <cfRule type="expression" dxfId="72" priority="76">
      <formula>E54="Ja"</formula>
    </cfRule>
  </conditionalFormatting>
  <conditionalFormatting sqref="C69">
    <cfRule type="expression" dxfId="71" priority="72">
      <formula>E68="Ja"</formula>
    </cfRule>
  </conditionalFormatting>
  <conditionalFormatting sqref="C70">
    <cfRule type="expression" dxfId="70" priority="71">
      <formula>E68="Ja"</formula>
    </cfRule>
  </conditionalFormatting>
  <conditionalFormatting sqref="C71">
    <cfRule type="expression" dxfId="69" priority="70">
      <formula>E68="Ja"</formula>
    </cfRule>
  </conditionalFormatting>
  <conditionalFormatting sqref="C78">
    <cfRule type="expression" dxfId="68" priority="66">
      <formula>E74="Ja"</formula>
    </cfRule>
  </conditionalFormatting>
  <conditionalFormatting sqref="C79">
    <cfRule type="expression" dxfId="67" priority="65">
      <formula>E74="Ja"</formula>
    </cfRule>
  </conditionalFormatting>
  <conditionalFormatting sqref="C80">
    <cfRule type="expression" dxfId="66" priority="64">
      <formula>E74="Ja"</formula>
    </cfRule>
  </conditionalFormatting>
  <conditionalFormatting sqref="C81">
    <cfRule type="expression" dxfId="65" priority="63">
      <formula>E74="Ja"</formula>
    </cfRule>
  </conditionalFormatting>
  <conditionalFormatting sqref="E38:E40">
    <cfRule type="expression" dxfId="64" priority="95">
      <formula>$E$37="Ja"</formula>
    </cfRule>
  </conditionalFormatting>
  <conditionalFormatting sqref="E50">
    <cfRule type="expression" dxfId="63" priority="79">
      <formula>E49="Nvt, alles direct hergebruikt"</formula>
    </cfRule>
    <cfRule type="expression" dxfId="62" priority="80">
      <formula>E49="Ja, voor ≥5-20%"</formula>
    </cfRule>
    <cfRule type="expression" dxfId="61" priority="81">
      <formula>E49="Ja, voor ≥20-50%"</formula>
    </cfRule>
    <cfRule type="expression" dxfId="60" priority="82">
      <formula>E49="Ja, voor ≥50%"</formula>
    </cfRule>
  </conditionalFormatting>
  <conditionalFormatting sqref="E55">
    <cfRule type="expression" dxfId="59" priority="75">
      <formula>E54="Ja"</formula>
    </cfRule>
  </conditionalFormatting>
  <conditionalFormatting sqref="E56">
    <cfRule type="expression" dxfId="58" priority="74">
      <formula>E54="Ja"</formula>
    </cfRule>
  </conditionalFormatting>
  <conditionalFormatting sqref="E57">
    <cfRule type="expression" dxfId="57" priority="73">
      <formula>E54="Ja"</formula>
    </cfRule>
  </conditionalFormatting>
  <conditionalFormatting sqref="E69">
    <cfRule type="expression" dxfId="56" priority="69">
      <formula>E68="Ja"</formula>
    </cfRule>
  </conditionalFormatting>
  <conditionalFormatting sqref="E70">
    <cfRule type="expression" dxfId="55" priority="68">
      <formula>E68="Ja"</formula>
    </cfRule>
  </conditionalFormatting>
  <conditionalFormatting sqref="E78">
    <cfRule type="expression" dxfId="54" priority="62">
      <formula>E74="Ja"</formula>
    </cfRule>
  </conditionalFormatting>
  <conditionalFormatting sqref="E79">
    <cfRule type="expression" dxfId="53" priority="61">
      <formula>E74="ja"</formula>
    </cfRule>
  </conditionalFormatting>
  <conditionalFormatting sqref="E80">
    <cfRule type="expression" dxfId="52" priority="60">
      <formula>E74="Ja"</formula>
    </cfRule>
  </conditionalFormatting>
  <conditionalFormatting sqref="E81">
    <cfRule type="expression" dxfId="51" priority="59">
      <formula>E74="Ja"</formula>
    </cfRule>
  </conditionalFormatting>
  <conditionalFormatting sqref="E45:F45">
    <cfRule type="expression" dxfId="50" priority="92">
      <formula>$E$44="Ja"</formula>
    </cfRule>
  </conditionalFormatting>
  <conditionalFormatting sqref="E71:F71">
    <cfRule type="expression" dxfId="49" priority="67">
      <formula>E68="Ja"</formula>
    </cfRule>
  </conditionalFormatting>
  <conditionalFormatting sqref="F38:F40 F88:F91">
    <cfRule type="expression" dxfId="48" priority="55">
      <formula>E38="Ja"</formula>
    </cfRule>
  </conditionalFormatting>
  <conditionalFormatting sqref="F44">
    <cfRule type="expression" dxfId="47" priority="5">
      <formula>E44="Nee"</formula>
    </cfRule>
    <cfRule type="expression" dxfId="46" priority="6">
      <formula>E44="Ja"</formula>
    </cfRule>
  </conditionalFormatting>
  <conditionalFormatting sqref="F46">
    <cfRule type="expression" dxfId="45" priority="1">
      <formula>E46="Nee"</formula>
    </cfRule>
    <cfRule type="expression" dxfId="44" priority="2">
      <formula>E46="Ja, voor ≥5-20%"</formula>
    </cfRule>
    <cfRule type="expression" dxfId="43" priority="3">
      <formula>E46="Ja, voor ≥20-50%"</formula>
    </cfRule>
    <cfRule type="expression" dxfId="42" priority="4">
      <formula>E46="Ja, voor ≥50%"</formula>
    </cfRule>
  </conditionalFormatting>
  <conditionalFormatting sqref="F49">
    <cfRule type="expression" dxfId="41" priority="50">
      <formula>E49="Nvt, alles direct hergebruikt"</formula>
    </cfRule>
    <cfRule type="expression" dxfId="40" priority="51">
      <formula>E49="Ja, voor ≥5-20%"</formula>
    </cfRule>
    <cfRule type="expression" dxfId="39" priority="52">
      <formula>E49="Ja, voor ≥20-50%"</formula>
    </cfRule>
    <cfRule type="expression" dxfId="38" priority="53">
      <formula>E49="Ja, voor ≥50%"</formula>
    </cfRule>
  </conditionalFormatting>
  <conditionalFormatting sqref="F50">
    <cfRule type="expression" dxfId="37" priority="29">
      <formula>E50="Binnen straal van 50 km"</formula>
    </cfRule>
    <cfRule type="expression" dxfId="36" priority="31">
      <formula>E50="Buiten straal van 50 km"</formula>
    </cfRule>
  </conditionalFormatting>
  <conditionalFormatting sqref="F56">
    <cfRule type="expression" dxfId="35" priority="47">
      <formula>E56="≥55-100%"</formula>
    </cfRule>
    <cfRule type="expression" dxfId="34" priority="48">
      <formula>E56="≥20-55%"</formula>
    </cfRule>
  </conditionalFormatting>
  <conditionalFormatting sqref="F57">
    <cfRule type="expression" dxfId="33" priority="45">
      <formula>E57="≥40%"</formula>
    </cfRule>
    <cfRule type="expression" dxfId="32" priority="46">
      <formula>E57="≥5-40%"</formula>
    </cfRule>
  </conditionalFormatting>
  <conditionalFormatting sqref="F61:F65">
    <cfRule type="expression" dxfId="31" priority="44">
      <formula>E61="Ja"</formula>
    </cfRule>
  </conditionalFormatting>
  <conditionalFormatting sqref="F69:F70">
    <cfRule type="expression" dxfId="30" priority="42">
      <formula>E69="Ja"</formula>
    </cfRule>
  </conditionalFormatting>
  <conditionalFormatting sqref="F71">
    <cfRule type="expression" dxfId="29" priority="41">
      <formula>E68="Ja"</formula>
    </cfRule>
  </conditionalFormatting>
  <conditionalFormatting sqref="F77">
    <cfRule type="expression" dxfId="28" priority="40">
      <formula>F73="Ja"</formula>
    </cfRule>
  </conditionalFormatting>
  <conditionalFormatting sqref="F78">
    <cfRule type="expression" dxfId="27" priority="25">
      <formula>E78="geen hernieuwbaar materiaal"</formula>
    </cfRule>
  </conditionalFormatting>
  <conditionalFormatting sqref="F78:F79">
    <cfRule type="expression" dxfId="26" priority="22">
      <formula>E78="≥5-10%"</formula>
    </cfRule>
    <cfRule type="expression" dxfId="25" priority="23">
      <formula>E78="≥10-25%"</formula>
    </cfRule>
    <cfRule type="expression" dxfId="24" priority="24">
      <formula>E78="≥25%"</formula>
    </cfRule>
  </conditionalFormatting>
  <conditionalFormatting sqref="F79">
    <cfRule type="expression" dxfId="23" priority="20">
      <formula>E79="Nvt, alles is biobased"</formula>
    </cfRule>
    <cfRule type="expression" dxfId="22" priority="21">
      <formula>E79="Geen gerecycled materiaal"</formula>
    </cfRule>
  </conditionalFormatting>
  <conditionalFormatting sqref="F80">
    <cfRule type="expression" dxfId="21" priority="16">
      <formula>E80="Geen primair materiaal"</formula>
    </cfRule>
    <cfRule type="expression" dxfId="20" priority="17">
      <formula>"E79=""≥5-20%"""</formula>
    </cfRule>
    <cfRule type="expression" dxfId="19" priority="18">
      <formula>E80="≥20-50%"</formula>
    </cfRule>
    <cfRule type="expression" dxfId="18" priority="19">
      <formula>E80="≥50%"</formula>
    </cfRule>
  </conditionalFormatting>
  <conditionalFormatting sqref="F81">
    <cfRule type="expression" dxfId="17" priority="13">
      <formula>E81="Nvt, geen beton aan-/afvoer"</formula>
    </cfRule>
    <cfRule type="expression" dxfId="16" priority="14">
      <formula>E81="Nee"</formula>
    </cfRule>
    <cfRule type="expression" dxfId="15" priority="15">
      <formula>E81="Ja, in de aanbesteding en bestek"</formula>
    </cfRule>
    <cfRule type="expression" dxfId="14" priority="33">
      <formula>E81="Weet ik niet"</formula>
    </cfRule>
  </conditionalFormatting>
  <conditionalFormatting sqref="F86">
    <cfRule type="expression" dxfId="13" priority="98">
      <formula>E87="Ja"</formula>
    </cfRule>
  </conditionalFormatting>
  <conditionalFormatting sqref="G45">
    <cfRule type="expression" dxfId="12" priority="9">
      <formula>E45="Weet ik niet"</formula>
    </cfRule>
    <cfRule type="expression" dxfId="11" priority="10">
      <formula>E45="Nee"</formula>
    </cfRule>
  </conditionalFormatting>
  <conditionalFormatting sqref="G81">
    <cfRule type="expression" dxfId="10" priority="7">
      <formula>E81="Weet ik niet"</formula>
    </cfRule>
    <cfRule type="expression" dxfId="9" priority="8">
      <formula>E81="Nee"</formula>
    </cfRule>
  </conditionalFormatting>
  <dataValidations count="24">
    <dataValidation type="list" allowBlank="1" showInputMessage="1" showErrorMessage="1" sqref="G22" xr:uid="{D99D01BF-D210-4AC4-85B8-D547C30161D9}">
      <mc:AlternateContent xmlns:x12ac="http://schemas.microsoft.com/office/spreadsheetml/2011/1/ac" xmlns:mc="http://schemas.openxmlformats.org/markup-compatibility/2006">
        <mc:Choice Requires="x12ac">
          <x12ac:list>Nieuwbouw, Verduurzaming, Transformatie/Verbouwing, Restauratie (monumentaal), Installatietechnisch - E en/of W, Bouwkundig," Anders, licht toe"</x12ac:list>
        </mc:Choice>
        <mc:Fallback>
          <formula1>"Nieuwbouw, Verduurzaming, Transformatie/Verbouwing, Restauratie (monumentaal), Installatietechnisch - E en/of W, Bouwkundig, Anders, licht toe"</formula1>
        </mc:Fallback>
      </mc:AlternateContent>
    </dataValidation>
    <dataValidation type="list" allowBlank="1" showInputMessage="1" showErrorMessage="1" sqref="E61:E65 E54 E37:E40 E86:E91" xr:uid="{70B4DBCD-840C-4C4A-8016-11EAAC80F663}">
      <formula1>"Ja, Nee"</formula1>
    </dataValidation>
    <dataValidation type="list" allowBlank="1" showInputMessage="1" showErrorMessage="1" promptTitle="Toelichting" prompt="Verplicht voor alle bouwprojecten (sloop, renovatie, onderhoud, openbare ruimte) waar de gemeente opdrachtgever is en waar &gt;10m3 materialen vrijkomt of de opdracht &gt;10K€ is. Dit beleid stelt oa eisen aan de verwerking van vrijkomende grondstoffen." sqref="E45" xr:uid="{90AA6C95-B118-4162-8594-BC2F27D16690}">
      <mc:AlternateContent xmlns:x12ac="http://schemas.microsoft.com/office/spreadsheetml/2011/1/ac" xmlns:mc="http://schemas.openxmlformats.org/markup-compatibility/2006">
        <mc:Choice Requires="x12ac">
          <x12ac:list>"Ja, conform beleid (90%)", Nee, Weet ik niet</x12ac:list>
        </mc:Choice>
        <mc:Fallback>
          <formula1>"Ja, conform beleid (90%), Nee, Weet ik niet"</formula1>
        </mc:Fallback>
      </mc:AlternateContent>
    </dataValidation>
    <dataValidation type="list" allowBlank="1" showInputMessage="1" showErrorMessage="1" promptTitle="Toelichting" prompt="Hergebruik is niet hetzelfde als recycling. Als materialen door een zwaar verwerkingsproces zijn gegaan om hergebruik mogelijk te maken, is dit recycling. " sqref="E49" xr:uid="{200A30F3-0B5F-4995-AEAE-2590EB2ED810}">
      <mc:AlternateContent xmlns:x12ac="http://schemas.microsoft.com/office/spreadsheetml/2011/1/ac" xmlns:mc="http://schemas.openxmlformats.org/markup-compatibility/2006">
        <mc:Choice Requires="x12ac">
          <x12ac:list>"Ja, voor ≥50%"," Ja, voor ≥20-50%"," Ja, voor ≥5-20%", Nee," Nvt, alles direct hergebruikt"</x12ac:list>
        </mc:Choice>
        <mc:Fallback>
          <formula1>"Ja, voor ≥50%, Ja, voor ≥20-50%, Ja, voor ≥5-20%, Nee, Nvt, alles direct hergebruikt"</formula1>
        </mc:Fallback>
      </mc:AlternateContent>
    </dataValidation>
    <dataValidation type="list" allowBlank="1" showInputMessage="1" showErrorMessage="1" promptTitle="Toelichting" prompt="Bouwen aan de hand van gestandaardiseerde modules en objecten waarbij wordt uitgegaan van een gestandaardiseerd maatsysteem wat hoogwaardig hergebruik mogelijk maakt. Te denken valt aan geveloplossingen en modulaire wandpanelen." sqref="E56" xr:uid="{FD23302F-4873-4A08-A3A2-847741F11C8F}">
      <formula1>"&lt;20, ≥20-55%, ≥55-100%"</formula1>
    </dataValidation>
    <dataValidation type="list" allowBlank="1" showInputMessage="1" showErrorMessage="1" promptTitle="Toelichting" prompt="Adaptief vermogen gaat over het zich aan kunnen passen aan toekomstige behoeften en functies. Het omvat het strategisch ontwerpen van gebouwen en analyseren/waarderen van de bestaande voorraad. Bepalingsmethode: zie Methode Adaptief Vermogen Gebouwen v2." sqref="E57" xr:uid="{18679223-2A81-49C8-AFE5-35F42B2E6958}">
      <formula1>"&lt;5, ≥5-40%, ≥40%"</formula1>
    </dataValidation>
    <dataValidation type="list" allowBlank="1" showInputMessage="1" showErrorMessage="1" sqref="E74" xr:uid="{3C3F8441-5C30-49E1-AF17-16AE19BF253F}">
      <mc:AlternateContent xmlns:x12ac="http://schemas.microsoft.com/office/spreadsheetml/2011/1/ac" xmlns:mc="http://schemas.openxmlformats.org/markup-compatibility/2006">
        <mc:Choice Requires="x12ac">
          <x12ac:list>Ja," Nee, alles is hergebruikt materiaal van binnen of buiten de regio"</x12ac:list>
        </mc:Choice>
        <mc:Fallback>
          <formula1>"Ja, Nee, alles is hergebruikt materiaal van binnen of buiten de regio"</formula1>
        </mc:Fallback>
      </mc:AlternateContent>
    </dataValidation>
    <dataValidation type="list" allowBlank="1" showInputMessage="1" showErrorMessage="1" promptTitle="Toelichting" prompt="Hernieuwbare materialen (biobased materialen) zijn afkomstig van grondstoffen die (bijna) niet uitgeput raken, en die natuurlijk aangevuld worden op een menselijke tijdschaal. Het betreft bv hout en vlas." sqref="E78" xr:uid="{23381EF9-7553-4524-A1D3-495B234B7D95}">
      <formula1>"≥25%, ≥10-25%, ≥5-10%, geen hernieuwbaar materiaal"</formula1>
    </dataValidation>
    <dataValidation type="list" allowBlank="1" showInputMessage="1" showErrorMessage="1" promptTitle="Toelichting" prompt="Recycling: reststroom wordt bewerkt zodat de grondstof opnieuw in producten kan worden gebruikt. Hergebruik is anders: materialen worden in de huidige vorm gebruikt." sqref="E79" xr:uid="{CB0A22B6-6C8F-461B-8D0B-7021C995314A}">
      <mc:AlternateContent xmlns:x12ac="http://schemas.microsoft.com/office/spreadsheetml/2011/1/ac" xmlns:mc="http://schemas.openxmlformats.org/markup-compatibility/2006">
        <mc:Choice Requires="x12ac">
          <x12ac:list>≥25%, ≥10-25%, ≥5-10%, Geen gerecycled materiaal," Nvt, alles is biobased"</x12ac:list>
        </mc:Choice>
        <mc:Fallback>
          <formula1>"≥25%, ≥10-25%, ≥5-10%, Geen gerecycled materiaal, Nvt, alles is biobased"</formula1>
        </mc:Fallback>
      </mc:AlternateContent>
    </dataValidation>
    <dataValidation type="list" allowBlank="1" showInputMessage="1" showErrorMessage="1" promptTitle="Toelichting" prompt="Dit omvat alle materialen voor het aandeel dat  niet hergebruikt, nieuw hernieuwbaar (biobased) of gerecycled is." sqref="E80" xr:uid="{2F0AB253-2946-4A59-97BA-003998512D67}">
      <formula1>"≥50%, ≥20-50%, ≥5-20%, Geen nieuw primair materiaal"</formula1>
    </dataValidation>
    <dataValidation type="list" allowBlank="1" showInputMessage="1" showErrorMessage="1" promptTitle="Toelichting" prompt="Het Betonakkoord stelt eisen aan nieuwe betonproducten (o.a. MKI-waarde en recyclingspercentage) en aan het afvoeren van betonproducten._x000a_" sqref="E81" xr:uid="{AB810FA4-CB5F-4C15-B421-E8848E6F525E}">
      <mc:AlternateContent xmlns:x12ac="http://schemas.microsoft.com/office/spreadsheetml/2011/1/ac" xmlns:mc="http://schemas.openxmlformats.org/markup-compatibility/2006">
        <mc:Choice Requires="x12ac">
          <x12ac:list>"Ja, in de aanbesteding en bestek", Weet ik niet, Nee," Nvt, geen beton aan-/afvoer"</x12ac:list>
        </mc:Choice>
        <mc:Fallback>
          <formula1>"Ja, in de aanbesteding en bestek, Weet ik niet, Nee, Nvt, geen beton aan-/afvoer"</formula1>
        </mc:Fallback>
      </mc:AlternateContent>
    </dataValidation>
    <dataValidation type="list" allowBlank="1" showInputMessage="1" showErrorMessage="1" sqref="E22" xr:uid="{FD877BDF-3959-423D-BB21-14625C9BAD52}">
      <formula1>"Test, Schetsontwerp, Voorlopig ontwerp, Definitief ontwerp, Technisch ontwerp, Uitvoeringsgereed ontwerp"</formula1>
    </dataValidation>
    <dataValidation type="list" allowBlank="1" showInputMessage="1" showErrorMessage="1" promptTitle="Toelichting" prompt="Hergebruik is niet hetzelfde als recycling. Als materialen door een zwaar verwerkingsproces zijn gegaan om hergebruik mogelijk te maken, is dit recycling." sqref="E46" xr:uid="{568B1C72-ABB6-402A-A4ED-A88BD8239F61}">
      <mc:AlternateContent xmlns:x12ac="http://schemas.microsoft.com/office/spreadsheetml/2011/1/ac" xmlns:mc="http://schemas.openxmlformats.org/markup-compatibility/2006">
        <mc:Choice Requires="x12ac">
          <x12ac:list>"Ja, voor ≥50%"," Ja, voor ≥20-50%"," Ja, voor ≥5-20%", Nee</x12ac:list>
        </mc:Choice>
        <mc:Fallback>
          <formula1>"Ja, voor ≥50%, Ja, voor ≥20-50%, Ja, voor ≥5-20%, Nee"</formula1>
        </mc:Fallback>
      </mc:AlternateContent>
    </dataValidation>
    <dataValidation type="list" allowBlank="1" showInputMessage="1" showErrorMessage="1" promptTitle="Toelichting" prompt="Kies het type dat het meest van toepassing is." sqref="E23" xr:uid="{2BEC7894-7D88-4124-B90E-AC8ED7AB90CC}">
      <mc:AlternateContent xmlns:x12ac="http://schemas.microsoft.com/office/spreadsheetml/2011/1/ac" xmlns:mc="http://schemas.openxmlformats.org/markup-compatibility/2006">
        <mc:Choice Requires="x12ac">
          <x12ac:list>Nieuwbouw, Verduurzaming, Transformatie/Verbouwing, Restauratie (monumentaal), Installatietechnisch, Bouwkundig," Anders, namelijk…"</x12ac:list>
        </mc:Choice>
        <mc:Fallback>
          <formula1>"Nieuwbouw, Verduurzaming, Transformatie/Verbouwing, Restauratie (monumentaal), Installatietechnisch, Bouwkundig, Anders, namelijk…"</formula1>
        </mc:Fallback>
      </mc:AlternateContent>
    </dataValidation>
    <dataValidation type="list" allowBlank="1" showInputMessage="1" showErrorMessage="1" promptTitle="Toelichting" prompt="Data moeten voldoen aan informatie over het soort materiaal, hoeveelheden, wijze van montage en locatie van objecten. Deze informatie faciliteert toekomstig hergebruik. Bouwtekening, kleur-materiaalstaten, begroting revisiegegevens zijn niet genoeg! " sqref="E71:F71" xr:uid="{04CA9529-805F-44FC-A14A-AD6B589732D5}">
      <mc:AlternateContent xmlns:x12ac="http://schemas.microsoft.com/office/spreadsheetml/2011/1/ac" xmlns:mc="http://schemas.openxmlformats.org/markup-compatibility/2006">
        <mc:Choice Requires="x12ac">
          <x12ac:list>"Ja, voor hele project"," Ja, voor deel van het project", Nee</x12ac:list>
        </mc:Choice>
        <mc:Fallback>
          <formula1>"Ja, voor hele project, Ja, voor deel van het project, Nee"</formula1>
        </mc:Fallback>
      </mc:AlternateContent>
    </dataValidation>
    <dataValidation type="list" allowBlank="1" showInputMessage="1" showErrorMessage="1" sqref="E50" xr:uid="{112F9C47-6C4D-41C0-ACF5-5B0E13C3C339}">
      <formula1>"Binnen straal van 50 km, Buiten straal van 50 km"</formula1>
    </dataValidation>
    <dataValidation type="list" allowBlank="1" showInputMessage="1" showErrorMessage="1" sqref="E69:E70" xr:uid="{F2BF4941-2A0A-44C4-B902-21013A1C2F9A}">
      <formula1>"Ja,Nee"</formula1>
    </dataValidation>
    <dataValidation type="list" allowBlank="1" showInputMessage="1" showErrorMessage="1" promptTitle="Toelichting" prompt="Voer je minder af dan 10m3, vul dan nee in." sqref="E44" xr:uid="{81C5615E-C07D-47F6-821F-082A56EDD7B7}">
      <formula1>"Ja, Nee"</formula1>
    </dataValidation>
    <dataValidation type="list" allowBlank="1" showInputMessage="1" showErrorMessage="1" promptTitle="Toelichting" prompt="Losmaakbaarheid betreft de mate waarin objecten demontabel zijn, zonder afbreuk te doen aan de functie van het object. Losmaakbaarheid maakt hergebruik mogelijk. Voor bepalingsmethode: zie Circular Buildings – een meetmethodiek voor losmaakbaarheid 2.0." sqref="E55" xr:uid="{4B2C1DCC-E310-4C4C-8F67-3A530C62F573}">
      <formula1>"&lt;20, ≥20-55%, ≥55-100%"</formula1>
    </dataValidation>
    <dataValidation type="list" allowBlank="1" showInputMessage="1" showErrorMessage="1" promptTitle="Toelichting" prompt="Het gaat hierbij om de bewuste keuze om het ontwerp aan te passen t.b.v. het verminderen van de milieu-impact in beheer en onderhoud. " sqref="E68" xr:uid="{716C9B3B-36E4-4DFC-99D4-033501DDCA7D}">
      <formula1>"Ja, Nee"</formula1>
    </dataValidation>
    <dataValidation type="list" allowBlank="1" showErrorMessage="1" sqref="F79" xr:uid="{26EAF242-FD5B-4E4E-BAEA-0C4F7EF83AF5}">
      <mc:AlternateContent xmlns:x12ac="http://schemas.microsoft.com/office/spreadsheetml/2011/1/ac" xmlns:mc="http://schemas.openxmlformats.org/markup-compatibility/2006">
        <mc:Choice Requires="x12ac">
          <x12ac:list>≥25%, ≥10-25%, ≥5-10%, Geen gerecycled materiaal," Nvt, alles is biobased"</x12ac:list>
        </mc:Choice>
        <mc:Fallback>
          <formula1>"≥25%, ≥10-25%, ≥5-10%, Geen gerecycled materiaal, Nvt, alles is biobased"</formula1>
        </mc:Fallback>
      </mc:AlternateContent>
    </dataValidation>
    <dataValidation type="list" allowBlank="1" showErrorMessage="1" sqref="F78" xr:uid="{38367BEF-579B-4DCE-82C9-29F1F6070B7E}">
      <formula1>"≥25%, ≥10-25%, ≥5-10%, geen hernieuwbaar materiaal"</formula1>
    </dataValidation>
    <dataValidation allowBlank="1" showInputMessage="1" showErrorMessage="1" promptTitle="Toelichting" prompt="Voor deze vraag krijg je 0 punten indien je aan het beleid voldoet (het gaat immers om geldend beleid). Je krijgt minpunten indien je niet aan het beleid voldoet of niet weet of je hieraan voldoet." sqref="C45" xr:uid="{D3D9366B-11CC-4319-B330-9550C7685BFA}"/>
    <dataValidation allowBlank="1" showInputMessage="1" showErrorMessage="1" promptTitle="Toelichting" prompt="Bij deze vraag krijg je geen punten voor de antwoorden ‘Ja’ en ‘Nvt’, omdat het gaat om geldend beleid. Voor ‘Weet niet’ en ‘Nee’ krijg je minpunten." sqref="C81" xr:uid="{0409C480-7275-4FB9-A15B-6AB29CDB6D94}"/>
  </dataValidations>
  <pageMargins left="0.7" right="0.7" top="0.75" bottom="0.75" header="0.3" footer="0.3"/>
  <pageSetup paperSize="8" fitToWidth="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CF23C-9A44-400F-A598-81E09334FC09}">
  <sheetPr codeName="Blad3">
    <pageSetUpPr fitToPage="1"/>
  </sheetPr>
  <dimension ref="A1:O27"/>
  <sheetViews>
    <sheetView showGridLines="0" zoomScale="105" workbookViewId="0">
      <selection activeCell="C7" sqref="C7"/>
    </sheetView>
  </sheetViews>
  <sheetFormatPr defaultColWidth="0" defaultRowHeight="15" zeroHeight="1" x14ac:dyDescent="0.25"/>
  <cols>
    <col min="1" max="1" width="3.140625" customWidth="1"/>
    <col min="2" max="2" width="3.28515625" customWidth="1"/>
    <col min="3" max="13" width="8.85546875" customWidth="1"/>
    <col min="14" max="14" width="13.85546875" customWidth="1"/>
    <col min="15" max="15" width="11.7109375" customWidth="1"/>
    <col min="16" max="16384" width="8.85546875" hidden="1"/>
  </cols>
  <sheetData>
    <row r="1" spans="2:14" x14ac:dyDescent="0.25"/>
    <row r="2" spans="2:14" ht="46.5" x14ac:dyDescent="0.25">
      <c r="B2" s="16" t="s">
        <v>114</v>
      </c>
      <c r="C2" s="17"/>
      <c r="D2" s="16"/>
      <c r="E2" s="17"/>
      <c r="F2" s="16"/>
      <c r="G2" s="17"/>
      <c r="H2" s="16"/>
      <c r="I2" s="17"/>
      <c r="J2" s="16"/>
      <c r="K2" s="17"/>
      <c r="L2" s="16"/>
      <c r="M2" s="17"/>
      <c r="N2" s="16"/>
    </row>
    <row r="3" spans="2:14" ht="25.5" customHeight="1" x14ac:dyDescent="0.25">
      <c r="B3" s="105" t="s">
        <v>144</v>
      </c>
      <c r="C3" s="17"/>
      <c r="D3" s="16"/>
      <c r="E3" s="17"/>
      <c r="F3" s="16"/>
      <c r="G3" s="17"/>
      <c r="H3" s="16"/>
      <c r="I3" s="17"/>
      <c r="J3" s="16"/>
      <c r="K3" s="17"/>
      <c r="L3" s="16"/>
      <c r="M3" s="17"/>
      <c r="N3" s="16"/>
    </row>
    <row r="4" spans="2:14" x14ac:dyDescent="0.25"/>
    <row r="5" spans="2:14" x14ac:dyDescent="0.25">
      <c r="B5" s="19" t="s">
        <v>118</v>
      </c>
      <c r="C5" s="19"/>
      <c r="D5" s="19"/>
      <c r="E5" s="19"/>
      <c r="F5" s="19"/>
      <c r="G5" s="19"/>
      <c r="H5" s="19"/>
      <c r="I5" s="19"/>
      <c r="J5" s="19"/>
      <c r="K5" s="19"/>
      <c r="L5" s="19"/>
      <c r="M5" s="19"/>
      <c r="N5" s="19"/>
    </row>
    <row r="6" spans="2:14" x14ac:dyDescent="0.25">
      <c r="B6" s="88"/>
      <c r="C6" s="96" t="s">
        <v>142</v>
      </c>
    </row>
    <row r="7" spans="2:14" x14ac:dyDescent="0.25">
      <c r="B7" s="88"/>
      <c r="C7" s="94" t="s">
        <v>119</v>
      </c>
    </row>
    <row r="8" spans="2:14" x14ac:dyDescent="0.25">
      <c r="B8" s="88"/>
      <c r="C8" s="94"/>
    </row>
    <row r="9" spans="2:14" x14ac:dyDescent="0.25">
      <c r="B9" s="88"/>
      <c r="C9" s="94" t="s">
        <v>115</v>
      </c>
    </row>
    <row r="10" spans="2:14" x14ac:dyDescent="0.25">
      <c r="B10" s="88"/>
      <c r="C10" s="94" t="s">
        <v>116</v>
      </c>
    </row>
    <row r="11" spans="2:14" x14ac:dyDescent="0.25">
      <c r="C11" s="94"/>
    </row>
    <row r="12" spans="2:14" x14ac:dyDescent="0.25">
      <c r="B12" s="19" t="s">
        <v>129</v>
      </c>
      <c r="C12" s="19"/>
      <c r="D12" s="19"/>
      <c r="E12" s="19"/>
      <c r="F12" s="19"/>
      <c r="G12" s="19"/>
      <c r="H12" s="19"/>
      <c r="I12" s="19"/>
      <c r="J12" s="19"/>
      <c r="K12" s="19"/>
      <c r="L12" s="19"/>
      <c r="M12" s="19"/>
      <c r="N12" s="19"/>
    </row>
    <row r="13" spans="2:14" x14ac:dyDescent="0.25">
      <c r="C13" t="s">
        <v>120</v>
      </c>
    </row>
    <row r="14" spans="2:14" x14ac:dyDescent="0.25">
      <c r="C14" t="s">
        <v>121</v>
      </c>
    </row>
    <row r="15" spans="2:14" x14ac:dyDescent="0.25"/>
    <row r="16" spans="2:14" x14ac:dyDescent="0.25">
      <c r="B16" s="19" t="s">
        <v>131</v>
      </c>
      <c r="C16" s="19"/>
      <c r="D16" s="19"/>
      <c r="E16" s="19"/>
      <c r="F16" s="19"/>
      <c r="G16" s="19"/>
      <c r="H16" s="19"/>
      <c r="I16" s="19"/>
      <c r="J16" s="19"/>
      <c r="K16" s="19"/>
      <c r="L16" s="19"/>
      <c r="M16" s="19"/>
      <c r="N16" s="19"/>
    </row>
    <row r="17" spans="2:14" x14ac:dyDescent="0.25">
      <c r="C17" t="s">
        <v>122</v>
      </c>
    </row>
    <row r="18" spans="2:14" x14ac:dyDescent="0.25">
      <c r="C18" t="s">
        <v>123</v>
      </c>
    </row>
    <row r="19" spans="2:14" x14ac:dyDescent="0.25"/>
    <row r="20" spans="2:14" x14ac:dyDescent="0.25">
      <c r="B20" s="19" t="s">
        <v>130</v>
      </c>
      <c r="C20" s="19"/>
      <c r="D20" s="19"/>
      <c r="E20" s="19"/>
      <c r="F20" s="19"/>
      <c r="G20" s="19"/>
      <c r="H20" s="19"/>
      <c r="I20" s="19"/>
      <c r="J20" s="19"/>
      <c r="K20" s="19"/>
      <c r="L20" s="19"/>
      <c r="M20" s="19"/>
      <c r="N20" s="19"/>
    </row>
    <row r="21" spans="2:14" x14ac:dyDescent="0.25">
      <c r="C21" t="s">
        <v>126</v>
      </c>
    </row>
    <row r="22" spans="2:14" x14ac:dyDescent="0.25">
      <c r="C22" t="s">
        <v>124</v>
      </c>
    </row>
    <row r="23" spans="2:14" x14ac:dyDescent="0.25">
      <c r="C23" t="s">
        <v>125</v>
      </c>
    </row>
    <row r="24" spans="2:14" x14ac:dyDescent="0.25"/>
    <row r="25" spans="2:14" x14ac:dyDescent="0.25"/>
    <row r="26" spans="2:14" x14ac:dyDescent="0.25"/>
    <row r="27" spans="2:14" x14ac:dyDescent="0.25"/>
  </sheetData>
  <pageMargins left="0.7" right="0.7" top="0.75" bottom="0.75" header="0.3" footer="0.3"/>
  <pageSetup paperSize="9" scale="74"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736E-077B-4151-B5C8-B86BAE835A7B}">
  <sheetPr codeName="Blad4"/>
  <dimension ref="B1:T7"/>
  <sheetViews>
    <sheetView workbookViewId="0">
      <selection activeCell="F10" sqref="F10"/>
    </sheetView>
  </sheetViews>
  <sheetFormatPr defaultRowHeight="15" x14ac:dyDescent="0.25"/>
  <sheetData>
    <row r="1" spans="2:20" x14ac:dyDescent="0.25">
      <c r="C1" s="44" t="s">
        <v>98</v>
      </c>
      <c r="D1" s="44"/>
      <c r="F1" s="44" t="s">
        <v>104</v>
      </c>
      <c r="G1" s="44"/>
      <c r="H1" s="44" t="s">
        <v>105</v>
      </c>
      <c r="I1" s="44"/>
      <c r="J1" s="44" t="s">
        <v>106</v>
      </c>
      <c r="K1" s="44"/>
      <c r="L1" s="44" t="s">
        <v>107</v>
      </c>
      <c r="M1" s="44"/>
      <c r="N1" s="44" t="s">
        <v>108</v>
      </c>
      <c r="O1" s="44"/>
      <c r="P1" s="44" t="s">
        <v>109</v>
      </c>
      <c r="Q1" s="44"/>
      <c r="R1" s="45" t="s">
        <v>110</v>
      </c>
      <c r="S1" s="45"/>
      <c r="T1" s="45" t="s">
        <v>111</v>
      </c>
    </row>
    <row r="2" spans="2:20" x14ac:dyDescent="0.25">
      <c r="C2" t="s">
        <v>99</v>
      </c>
      <c r="D2" s="43" t="s">
        <v>100</v>
      </c>
      <c r="G2" s="43"/>
      <c r="I2" s="43"/>
      <c r="K2" s="43"/>
      <c r="M2" s="43"/>
      <c r="O2" s="43"/>
      <c r="Q2" s="43"/>
      <c r="R2" s="45"/>
      <c r="S2" s="45"/>
      <c r="T2" s="45"/>
    </row>
    <row r="3" spans="2:20" x14ac:dyDescent="0.25">
      <c r="B3" t="s">
        <v>101</v>
      </c>
      <c r="C3">
        <v>75</v>
      </c>
      <c r="D3">
        <f>MAX(0,SUM('Leidse Vastgoedladder'!G37:G91))</f>
        <v>0</v>
      </c>
    </row>
    <row r="4" spans="2:20" x14ac:dyDescent="0.25">
      <c r="B4" t="s">
        <v>102</v>
      </c>
      <c r="C4">
        <f>C5-C3</f>
        <v>85</v>
      </c>
      <c r="D4">
        <v>2</v>
      </c>
      <c r="F4">
        <f>SUM('Leidse Vastgoedladder'!G38:G40)</f>
        <v>0</v>
      </c>
      <c r="H4">
        <f>SUM('Leidse Vastgoedladder'!G45:G46)</f>
        <v>0</v>
      </c>
      <c r="J4">
        <f>SUM('Leidse Vastgoedladder'!G49:G50)</f>
        <v>0</v>
      </c>
      <c r="L4">
        <f>SUM('Leidse Vastgoedladder'!G55:G57)</f>
        <v>0</v>
      </c>
      <c r="N4">
        <f>SUM('Leidse Vastgoedladder'!G61:G65)</f>
        <v>0</v>
      </c>
      <c r="P4">
        <f>SUM('Leidse Vastgoedladder'!G69:G71)</f>
        <v>0</v>
      </c>
      <c r="R4">
        <f>SUM('Leidse Vastgoedladder'!G78:G81)</f>
        <v>0</v>
      </c>
      <c r="T4">
        <f>SUM('Leidse Vastgoedladder'!G86:G91)</f>
        <v>0</v>
      </c>
    </row>
    <row r="5" spans="2:20" x14ac:dyDescent="0.25">
      <c r="B5" t="s">
        <v>103</v>
      </c>
      <c r="C5">
        <f>SUM(F5:T5)</f>
        <v>160</v>
      </c>
      <c r="D5">
        <f>2*C5</f>
        <v>320</v>
      </c>
      <c r="F5">
        <v>30</v>
      </c>
      <c r="H5">
        <v>20</v>
      </c>
      <c r="J5">
        <v>20</v>
      </c>
      <c r="L5">
        <v>30</v>
      </c>
      <c r="N5">
        <v>8</v>
      </c>
      <c r="P5">
        <v>15</v>
      </c>
      <c r="R5">
        <v>22</v>
      </c>
      <c r="T5">
        <v>15</v>
      </c>
    </row>
    <row r="7" spans="2:20" x14ac:dyDescent="0.25">
      <c r="C7" s="44" t="str">
        <f>IF(D3&gt;=C3,"Doel behaald (" &amp; D3 &amp; "/"&amp;C5&amp;")","Doel niet behaald (" &amp; D3 &amp; "/"&amp;C5&amp;")")</f>
        <v>Doel niet behaald (0/160)</v>
      </c>
      <c r="F7" s="44" t="str">
        <f>"Score: (" &amp; F4 &amp; "/"&amp;F5&amp;")"</f>
        <v>Score: (0/30)</v>
      </c>
      <c r="H7" s="44" t="str">
        <f>"Score: (" &amp; H4 &amp; "/"&amp;H5&amp;")"</f>
        <v>Score: (0/20)</v>
      </c>
      <c r="J7" s="44" t="str">
        <f>"Score: (" &amp; J4 &amp; "/"&amp;J5&amp;")"</f>
        <v>Score: (0/20)</v>
      </c>
      <c r="L7" s="44" t="str">
        <f>"Score: (" &amp; L4 &amp; "/"&amp;L5&amp;")"</f>
        <v>Score: (0/30)</v>
      </c>
      <c r="N7" s="44" t="str">
        <f>"Score: (" &amp; N4 &amp; "/"&amp;N5&amp;")"</f>
        <v>Score: (0/8)</v>
      </c>
      <c r="P7" s="44" t="str">
        <f>"Score: (" &amp; P4 &amp; "/"&amp;P5&amp;")"</f>
        <v>Score: (0/15)</v>
      </c>
      <c r="R7" s="44" t="str">
        <f>"Score: (" &amp; R4 &amp; "/"&amp;R5&amp;")"</f>
        <v>Score: (0/22)</v>
      </c>
      <c r="T7" s="44" t="str">
        <f>"Score: (" &amp; T4 &amp; "/"&amp;T5&amp;")"</f>
        <v>Score: (0/15)</v>
      </c>
    </row>
  </sheetData>
  <conditionalFormatting sqref="C7">
    <cfRule type="expression" dxfId="8" priority="9">
      <formula>$D$3&gt;5</formula>
    </cfRule>
  </conditionalFormatting>
  <conditionalFormatting sqref="F7">
    <cfRule type="expression" dxfId="7" priority="8">
      <formula>$D$3&gt;5</formula>
    </cfRule>
  </conditionalFormatting>
  <conditionalFormatting sqref="H7">
    <cfRule type="expression" dxfId="6" priority="7">
      <formula>$D$3&gt;5</formula>
    </cfRule>
  </conditionalFormatting>
  <conditionalFormatting sqref="J7">
    <cfRule type="expression" dxfId="5" priority="6">
      <formula>$D$3&gt;5</formula>
    </cfRule>
  </conditionalFormatting>
  <conditionalFormatting sqref="L7">
    <cfRule type="expression" dxfId="4" priority="5">
      <formula>$D$3&gt;5</formula>
    </cfRule>
  </conditionalFormatting>
  <conditionalFormatting sqref="N7">
    <cfRule type="expression" dxfId="3" priority="4">
      <formula>$D$3&gt;5</formula>
    </cfRule>
  </conditionalFormatting>
  <conditionalFormatting sqref="P7">
    <cfRule type="expression" dxfId="2" priority="3">
      <formula>$D$3&gt;5</formula>
    </cfRule>
  </conditionalFormatting>
  <conditionalFormatting sqref="R7">
    <cfRule type="expression" dxfId="1" priority="2">
      <formula>$D$3&gt;5</formula>
    </cfRule>
  </conditionalFormatting>
  <conditionalFormatting sqref="T7">
    <cfRule type="expression" dxfId="0" priority="1">
      <formula>$D$3&gt;5</formula>
    </cfRule>
  </conditionalFormatting>
  <dataValidations count="1">
    <dataValidation type="list" allowBlank="1" showInputMessage="1" showErrorMessage="1" promptTitle="Toelichting" prompt="Indien er minder dan 10m3 vrijkomt of de opdracht &lt;10K€, vul dan ‘nvt’ in." sqref="C32" xr:uid="{32DE3EBC-68DD-48DA-BF35-EF83F53EE6A9}">
      <formula1>"Ja,Nee"</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Introductie</vt:lpstr>
      <vt:lpstr>Leidse Vastgoedladder</vt:lpstr>
      <vt:lpstr>Tips meer circulariteit</vt:lpstr>
      <vt:lpstr>Grafieken</vt:lpstr>
      <vt:lpstr>'Leidse Vastgoedladder'!Afdrukbereik</vt:lpstr>
    </vt:vector>
  </TitlesOfParts>
  <Company>Servicepunt 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Voort, Priscilla van der</dc:creator>
  <cp:lastModifiedBy>Verbraak, Majelle</cp:lastModifiedBy>
  <cp:lastPrinted>2025-10-07T10:52:23Z</cp:lastPrinted>
  <dcterms:created xsi:type="dcterms:W3CDTF">2025-04-01T13:38:11Z</dcterms:created>
  <dcterms:modified xsi:type="dcterms:W3CDTF">2025-10-07T10:52:45Z</dcterms:modified>
</cp:coreProperties>
</file>