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A92A96FF-EA52-42A0-8385-965404F8E416}" xr6:coauthVersionLast="47" xr6:coauthVersionMax="47" xr10:uidLastSave="{00000000-0000-0000-0000-000000000000}"/>
  <bookViews>
    <workbookView xWindow="28680" yWindow="-120" windowWidth="29040" windowHeight="17520" activeTab="1" xr2:uid="{ADE3342A-9C14-48D6-852B-1B326EF35CF7}"/>
  </bookViews>
  <sheets>
    <sheet name="Introductie" sheetId="5" r:id="rId1"/>
    <sheet name="Vragenlijst" sheetId="1" r:id="rId2"/>
    <sheet name="Blad1" sheetId="6" r:id="rId3"/>
    <sheet name="Grafieken" sheetId="4"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 l="1"/>
  <c r="H26" i="1"/>
  <c r="H22" i="1"/>
  <c r="H64" i="1"/>
  <c r="H33" i="1" l="1"/>
  <c r="H43" i="1"/>
  <c r="H40" i="1"/>
  <c r="H34" i="1"/>
  <c r="H52" i="1"/>
  <c r="H51" i="1"/>
  <c r="H42" i="1"/>
  <c r="H41" i="1"/>
  <c r="H44" i="1"/>
  <c r="U4" i="4"/>
  <c r="U7" i="4" s="1"/>
  <c r="H63" i="1" s="1"/>
  <c r="H60" i="1"/>
  <c r="H59" i="1"/>
  <c r="H58" i="1"/>
  <c r="H57" i="1"/>
  <c r="H56" i="1"/>
  <c r="H49" i="1"/>
  <c r="H48" i="1"/>
  <c r="H47" i="1"/>
  <c r="H39" i="1"/>
  <c r="H29" i="1"/>
  <c r="H28" i="1"/>
  <c r="H27" i="1"/>
  <c r="R4" i="4" l="1"/>
  <c r="R7" i="4" s="1"/>
  <c r="H54" i="1" s="1"/>
  <c r="F4" i="4"/>
  <c r="L4" i="4"/>
  <c r="L7" i="4" s="1"/>
  <c r="H37" i="1" s="1"/>
  <c r="O4" i="4"/>
  <c r="O7" i="4" s="1"/>
  <c r="H46" i="1" s="1"/>
  <c r="I4" i="4"/>
  <c r="I7" i="4" s="1"/>
  <c r="H32" i="1" s="1"/>
  <c r="D3" i="4" l="1"/>
  <c r="C7" i="4" s="1"/>
  <c r="F7" i="4"/>
  <c r="H21" i="1" s="1"/>
  <c r="D5" i="4" l="1"/>
</calcChain>
</file>

<file path=xl/sharedStrings.xml><?xml version="1.0" encoding="utf-8"?>
<sst xmlns="http://schemas.openxmlformats.org/spreadsheetml/2006/main" count="144" uniqueCount="125">
  <si>
    <t>Antwoord</t>
  </si>
  <si>
    <t>Toelichting</t>
  </si>
  <si>
    <t>Punten</t>
  </si>
  <si>
    <t>Projectinformatie</t>
  </si>
  <si>
    <t>Contactpersoon</t>
  </si>
  <si>
    <t>Algemeen</t>
  </si>
  <si>
    <t>Einde formulier</t>
  </si>
  <si>
    <t>Wijzer</t>
  </si>
  <si>
    <t>Hoe werkt het?</t>
  </si>
  <si>
    <t>Legenda</t>
  </si>
  <si>
    <t>Stop met invullen en raadpleeg het Handboek</t>
  </si>
  <si>
    <t xml:space="preserve">1. Wat is de projectnaam? </t>
  </si>
  <si>
    <t xml:space="preserve">2. In welke fase zit het project? </t>
  </si>
  <si>
    <t xml:space="preserve">3. Welk type ingreep betreft het project? </t>
  </si>
  <si>
    <t xml:space="preserve">4. Wat is het projectbudget? </t>
  </si>
  <si>
    <t xml:space="preserve">5. Wat is de huidige datum? </t>
  </si>
  <si>
    <t>6.  Kun je de aanleiding en de opzet van het project in een paar zinnen beschrijven?</t>
  </si>
  <si>
    <t>Inhoudelijke vragen</t>
  </si>
  <si>
    <t>1. Preventie: Sloop- en startfase van het project</t>
  </si>
  <si>
    <t>2. Waardebehoud: Hergebruik van objecten en materialen</t>
  </si>
  <si>
    <t>3. Waardecreatie</t>
  </si>
  <si>
    <t>3.1 Nieuwe materialen</t>
  </si>
  <si>
    <t>3.2 Circulair ontwerp</t>
  </si>
  <si>
    <t>3.3 Koppelkansen</t>
  </si>
  <si>
    <t>3.4 MKI, circulaire indicatoren en business modellen</t>
  </si>
  <si>
    <r>
      <t xml:space="preserve">Uitleg: </t>
    </r>
    <r>
      <rPr>
        <sz val="10"/>
        <rFont val="Arial"/>
        <family val="2"/>
      </rPr>
      <t xml:space="preserve">Koppelkansen hebben betrekking op het ontwerp en/of gebruik van voorzieningen/objecten/materialen die ervoor zorgen dat één ingreep positief effect heeft op meerdere (verduurzamings)opgaven. Door in te zetten op koppelkansen worden nieuwe ingrepen in de toekomst - en daarmee materiaalgebruik - voorkomen. </t>
    </r>
  </si>
  <si>
    <t xml:space="preserve">15. Is de aanwezige verharding aan het einde van de levensduur? </t>
  </si>
  <si>
    <t xml:space="preserve">7. Wat is je naam? </t>
  </si>
  <si>
    <t xml:space="preserve">8. Wat is je mailadres? </t>
  </si>
  <si>
    <t xml:space="preserve">9. Wat is de naam van de projectmanager? </t>
  </si>
  <si>
    <t xml:space="preserve">10. Wat is het mailadres van de projectmanager? </t>
  </si>
  <si>
    <t>11. Zijn er acties ondernomen in het ontwerp om de totaal benodigde hoeveelheid materiaal te minimaliseren?</t>
  </si>
  <si>
    <t>11a. Het opknappen/transformeren in plaats van opbreken en afvoeren (gebruik maken van wat er al staat)</t>
  </si>
  <si>
    <t>11b. Het uitgangspunt was vergroening / minimaal gebruik van verhardingsmaterialen</t>
  </si>
  <si>
    <t>11c. Alleen het minimale is gedaan om de projectdoelen te behalen</t>
  </si>
  <si>
    <r>
      <t xml:space="preserve">12. Wordt er voor dit project iets </t>
    </r>
    <r>
      <rPr>
        <b/>
        <sz val="10"/>
        <rFont val="Arial"/>
        <family val="2"/>
      </rPr>
      <t>opgebroken/ afgevoerd</t>
    </r>
    <r>
      <rPr>
        <sz val="10"/>
        <rFont val="Arial"/>
        <family val="2"/>
      </rPr>
      <t xml:space="preserve">? </t>
    </r>
  </si>
  <si>
    <t>13. Wordt er rekening gehouden met het circulair sloopbeleid?</t>
  </si>
  <si>
    <r>
      <t xml:space="preserve">14. Wordt er voor dit project </t>
    </r>
    <r>
      <rPr>
        <b/>
        <sz val="10"/>
        <color theme="0" tint="-0.14999847407452621"/>
        <rFont val="Arial"/>
        <family val="2"/>
      </rPr>
      <t>verharding</t>
    </r>
    <r>
      <rPr>
        <sz val="10"/>
        <color theme="0" tint="-0.14999847407452621"/>
        <rFont val="Arial"/>
        <family val="2"/>
      </rPr>
      <t xml:space="preserve"> opgebroken/afgevoerd? Zo ja, wat?</t>
    </r>
  </si>
  <si>
    <t xml:space="preserve">16. Indien de verharding nog niet einde levensduur is, waarom wordt de verharding opgebroken? </t>
  </si>
  <si>
    <r>
      <t xml:space="preserve">17. Wat is het aandeel (%) objecten en materialen van het totale oppervlak dat </t>
    </r>
    <r>
      <rPr>
        <b/>
        <sz val="10"/>
        <color theme="1"/>
        <rFont val="Arial"/>
        <family val="2"/>
        <scheme val="minor"/>
      </rPr>
      <t>direct op de locatie wordt hergebruikt</t>
    </r>
    <r>
      <rPr>
        <sz val="10"/>
        <rFont val="Arial"/>
        <family val="2"/>
      </rPr>
      <t>? Licht de materialen toe.</t>
    </r>
  </si>
  <si>
    <r>
      <t xml:space="preserve">18. Wat is het aandeel (%) objecten en materialen van het totale oppervlak dat uit </t>
    </r>
    <r>
      <rPr>
        <b/>
        <sz val="10"/>
        <rFont val="Arial"/>
        <family val="2"/>
      </rPr>
      <t>andere</t>
    </r>
    <r>
      <rPr>
        <b/>
        <sz val="10"/>
        <color theme="1"/>
        <rFont val="Arial"/>
        <family val="2"/>
        <scheme val="minor"/>
      </rPr>
      <t xml:space="preserve"> locaties wordt hergebruikt</t>
    </r>
    <r>
      <rPr>
        <sz val="10"/>
        <rFont val="Arial"/>
        <family val="2"/>
      </rPr>
      <t>? Licht de materialen toe.</t>
    </r>
  </si>
  <si>
    <t>19. Worden er nieuwe materialen toegepast in dit project?</t>
  </si>
  <si>
    <r>
      <t xml:space="preserve">20. Wat is het aandeel (%) </t>
    </r>
    <r>
      <rPr>
        <b/>
        <sz val="10"/>
        <color theme="0" tint="-0.14999847407452621"/>
        <rFont val="Arial"/>
        <family val="2"/>
        <scheme val="minor"/>
      </rPr>
      <t xml:space="preserve">hernieuwbare (biobased) </t>
    </r>
    <r>
      <rPr>
        <sz val="10"/>
        <color theme="0" tint="-0.14999847407452621"/>
        <rFont val="Arial"/>
        <family val="2"/>
      </rPr>
      <t>materialen van het totale oppervlak aan nieuw materiaal? Welke materialen zijn dit?</t>
    </r>
  </si>
  <si>
    <r>
      <t xml:space="preserve">21. Wat is het aandeel (%) </t>
    </r>
    <r>
      <rPr>
        <b/>
        <sz val="10"/>
        <color theme="0" tint="-0.14999847407452621"/>
        <rFont val="Arial"/>
        <family val="2"/>
        <scheme val="minor"/>
      </rPr>
      <t>gerecycled</t>
    </r>
    <r>
      <rPr>
        <sz val="10"/>
        <color theme="0" tint="-0.14999847407452621"/>
        <rFont val="Arial"/>
        <family val="2"/>
      </rPr>
      <t xml:space="preserve"> materiaaal van het totale oppervlak aan nieuw materiaal? Welke materialen zijn dit? </t>
    </r>
  </si>
  <si>
    <r>
      <t xml:space="preserve">22. Wat is het aandeel (%) </t>
    </r>
    <r>
      <rPr>
        <b/>
        <sz val="10"/>
        <color theme="0" tint="-0.14999847407452621"/>
        <rFont val="Arial"/>
        <family val="2"/>
        <scheme val="minor"/>
      </rPr>
      <t>nieuwe primaire grondstoffen</t>
    </r>
    <r>
      <rPr>
        <sz val="10"/>
        <color theme="0" tint="-0.14999847407452621"/>
        <rFont val="Arial"/>
        <family val="2"/>
      </rPr>
      <t xml:space="preserve"> (fossiel, mineralen, metaal) van het totale oppervlak aan nieuw materiaal? Welke materialen zijn dit?</t>
    </r>
  </si>
  <si>
    <t>23. Zijn er innovatieve duurzame materialen toegepast? Zo ja, Welke?</t>
  </si>
  <si>
    <t xml:space="preserve">24. Is er rekening gehouden met het Betonakkoord? </t>
  </si>
  <si>
    <t>25. Wordt in het ontwerp rekening gehouden met minimaliseren van milieu-impact tijdens beheer en onderhoud?</t>
  </si>
  <si>
    <t>26. Wordt in het ontwerp rekening gehouden met aanpasbaarheid in functie (ook wel flexibel ontwerp)?</t>
  </si>
  <si>
    <t>27. Wordt in het ontwerp de bewuste keuze gemaakt voor materialen die langer meegaan?</t>
  </si>
  <si>
    <t>28. Is er in het project rekening gehouden met aanpasbaarheid en toekomstig hergebruik door losmaakbaar en gestandaardiseerd te bouwen?</t>
  </si>
  <si>
    <t xml:space="preserve">29. Hoeveel % van het totale projectoppervlak is losmaakbaar? Leg uit. </t>
  </si>
  <si>
    <t>30. Hoeveel % van het totale projectoppverlak is gestandaardiseerd? Leg uit.</t>
  </si>
  <si>
    <t xml:space="preserve">31. Zijn er in dit project koppelkansen met biodiversiteit? </t>
  </si>
  <si>
    <t>32. Zijn er in dit project koppelkansen met klimaatadaptatie?</t>
  </si>
  <si>
    <t>33. Zijn er in dit project koppelkansen met energietransitie?</t>
  </si>
  <si>
    <t>34. Zijn er in dit project koppelkansen met gezondheid?</t>
  </si>
  <si>
    <t>35. Zijn er in dit project koppelkansen met duurzame mobiliteit?</t>
  </si>
  <si>
    <t>36. In het project wordt rekening gehouden met andere koppelkansen, namelijk:</t>
  </si>
  <si>
    <r>
      <t xml:space="preserve">37. Is in dit project gestuurd op duurzaamheid door de </t>
    </r>
    <r>
      <rPr>
        <b/>
        <sz val="10"/>
        <rFont val="Arial"/>
        <family val="2"/>
      </rPr>
      <t>Milieu Kosten Indicator (MKI)</t>
    </r>
    <r>
      <rPr>
        <sz val="10"/>
        <rFont val="Arial"/>
        <family val="2"/>
      </rPr>
      <t xml:space="preserve"> te gebruiken?</t>
    </r>
  </si>
  <si>
    <t>38. Is MKI toegepast in de initiatieffase?</t>
  </si>
  <si>
    <t>39. Is MKI toegepast in de ontwerpfase (het vergelijken van ontwerpen en/ of materialen)?</t>
  </si>
  <si>
    <t>40. Is MKI toegepast in de aanbestedingsfase, zoals door minimumeisen (hoger dan Moederbestek.nl) of een gunningscriterium?</t>
  </si>
  <si>
    <t>41. MKI is op een andere manier ingezet, namelijk:</t>
  </si>
  <si>
    <r>
      <t xml:space="preserve">Uitleg: </t>
    </r>
    <r>
      <rPr>
        <sz val="10"/>
        <rFont val="Arial"/>
        <family val="2"/>
      </rPr>
      <t>Het nieuwe materiaal is op te delen in een % hernieuwbaar (biobased), een % gerecycled en een % nieuwe primaire grondstoffen (fossiel, mineralen, metalen). Zo bestaat een betontegel voor een % uit gerecyclede en voor een % uit nieuwe primaire grondstoffen. 
We vragen hier naar het % als deel van het totale projectoppervlak (inschatting van alle materialen samen). Vragen 19, 20 en 21 moeten samen optellen tot 100%. 
Een grove inschatting voldoet. N.B Hergebruik wordt hier buiten beschouwing gelaten omdat dit in de voorgaande sectie al aan bod is gekomen.</t>
    </r>
  </si>
  <si>
    <t>Totaal</t>
  </si>
  <si>
    <t>Preventie</t>
  </si>
  <si>
    <t>Waardecreatie</t>
  </si>
  <si>
    <t>Nieuwe materialen</t>
  </si>
  <si>
    <t>Circulair ontwerp</t>
  </si>
  <si>
    <t>Koppelkansen</t>
  </si>
  <si>
    <t>Totaal aantal punten:</t>
  </si>
  <si>
    <t>Verschli tussen minimaal en totaal</t>
  </si>
  <si>
    <t>Minimaal aantal punten te behalen</t>
  </si>
  <si>
    <t>Leidse Ladder (onderstaande getallen niet wijzigen)</t>
  </si>
  <si>
    <t>Notitie</t>
  </si>
  <si>
    <r>
      <t xml:space="preserve">Dit was de Leidse Ladder Openbare Ruimte. Bedankt voor het invullen! In 2025 geldt een verplicht minimum puntenaantal van </t>
    </r>
    <r>
      <rPr>
        <b/>
        <sz val="11"/>
        <color rgb="FF9C5700"/>
        <rFont val="Arial"/>
        <family val="2"/>
        <scheme val="minor"/>
      </rPr>
      <t>75 punten.</t>
    </r>
    <r>
      <rPr>
        <sz val="11"/>
        <color rgb="FF9C5700"/>
        <rFont val="Arial"/>
        <family val="2"/>
        <scheme val="minor"/>
      </rPr>
      <t xml:space="preserve">
Mocht je nog vragen hebben dan kan je contact opnemen met Team Circulaire Bouw via leidseladder@leiden.nl of maak een afspraak voor het inloopspreekuur.
Samen maken we Leiden circulair.</t>
    </r>
  </si>
  <si>
    <t>42. BONUS: Is er in dit project een ander milieu indicator en/of circulair business model dan MKI gebruikt? Zo ja, licht toe.</t>
  </si>
  <si>
    <t xml:space="preserve">Datum:  
Gecontroleerd door team Circulair:
</t>
  </si>
  <si>
    <t>Introductie</t>
  </si>
  <si>
    <r>
      <t xml:space="preserve">Gemeente Leiden  heeft als doel om </t>
    </r>
    <r>
      <rPr>
        <b/>
        <sz val="10"/>
        <rFont val="Arial"/>
        <family val="2"/>
      </rPr>
      <t>bouwprojecten</t>
    </r>
    <r>
      <rPr>
        <sz val="10"/>
        <rFont val="Arial"/>
        <family val="2"/>
      </rPr>
      <t xml:space="preserve"> </t>
    </r>
    <r>
      <rPr>
        <b/>
        <sz val="10"/>
        <rFont val="Arial"/>
        <family val="2"/>
      </rPr>
      <t>circulair</t>
    </r>
    <r>
      <rPr>
        <sz val="10"/>
        <rFont val="Arial"/>
        <family val="2"/>
      </rPr>
      <t xml:space="preserve"> uit te voeren. Circulariteit is belangrijk vanwege de milieu-impact van bouwprojecten, de leveringszekerheid van grondstoffen en het verminderen van afval. In Leiden werken we hiervoor met de Leidse Ladder: een </t>
    </r>
    <r>
      <rPr>
        <b/>
        <sz val="10"/>
        <rFont val="Arial"/>
        <family val="2"/>
      </rPr>
      <t xml:space="preserve">monitoringssysteem en denkwijze </t>
    </r>
    <r>
      <rPr>
        <sz val="10"/>
        <rFont val="Arial"/>
        <family val="2"/>
      </rPr>
      <t xml:space="preserve">voor circulariteit. De Ladder is gebaseerd op de </t>
    </r>
    <r>
      <rPr>
        <b/>
        <sz val="10"/>
        <rFont val="Arial"/>
        <family val="2"/>
      </rPr>
      <t>8 circulaire werkprincipes</t>
    </r>
    <r>
      <rPr>
        <sz val="10"/>
        <rFont val="Arial"/>
        <family val="2"/>
      </rPr>
      <t xml:space="preserve">. Je krijgt punten voor circulaire maatregelen in je project. Er geldt een minimumaantal punten dat je moet halen om verder te mogen met je project. Voor 2025 is het verplicht te behalen </t>
    </r>
    <r>
      <rPr>
        <b/>
        <sz val="10"/>
        <rFont val="Arial"/>
        <family val="2"/>
      </rPr>
      <t>punten 75 /160</t>
    </r>
    <r>
      <rPr>
        <sz val="10"/>
        <rFont val="Arial"/>
        <family val="2"/>
      </rPr>
      <t>.</t>
    </r>
  </si>
  <si>
    <t>Link naar 8 circulaire werkprincipes</t>
  </si>
  <si>
    <r>
      <rPr>
        <sz val="10"/>
        <rFont val="Aptos Narrow"/>
        <family val="2"/>
      </rPr>
      <t>·</t>
    </r>
    <r>
      <rPr>
        <sz val="10"/>
        <rFont val="Arial"/>
        <family val="2"/>
      </rPr>
      <t xml:space="preserve"> Vul de Leidse Ladder in voor je project. Doe dit het </t>
    </r>
    <r>
      <rPr>
        <b/>
        <sz val="10"/>
        <rFont val="Arial"/>
        <family val="2"/>
      </rPr>
      <t>liefst zo vroeg mogelijk, bij SO,</t>
    </r>
    <r>
      <rPr>
        <sz val="10"/>
        <rFont val="Arial"/>
        <family val="2"/>
      </rPr>
      <t xml:space="preserve"> zodat je weet of je op koers ligt en je circulaire kansen kunt verkennen en benutten.</t>
    </r>
  </si>
  <si>
    <t>· Richting het DO kun je je antwoorden verfijnen een aanpassen op basis van gemaakte circulaire keuzes.</t>
  </si>
  <si>
    <r>
      <t xml:space="preserve">· Het is verplicht de Leidse Ladder in te vullen voordat het </t>
    </r>
    <r>
      <rPr>
        <b/>
        <sz val="10"/>
        <rFont val="Arial"/>
        <family val="2"/>
      </rPr>
      <t>DO</t>
    </r>
    <r>
      <rPr>
        <sz val="10"/>
        <rFont val="Arial"/>
        <family val="2"/>
      </rPr>
      <t xml:space="preserve"> voorligt bij de </t>
    </r>
    <r>
      <rPr>
        <b/>
        <sz val="10"/>
        <rFont val="Arial"/>
        <family val="2"/>
      </rPr>
      <t>TACOR</t>
    </r>
    <r>
      <rPr>
        <sz val="10"/>
        <rFont val="Arial"/>
        <family val="2"/>
      </rPr>
      <t>.</t>
    </r>
  </si>
  <si>
    <t>· Vergeet niet tussentijdse (SO, VO) en eindversies op te sturen naar team circulair.</t>
  </si>
  <si>
    <t xml:space="preserve">· Heb je nog niet voldoende punten behaald en wil je in gesprek waar misschien toch mogelijkheden liggen? Schroom niet en stuur je Excel vast op. We denken graag mee. </t>
  </si>
  <si>
    <t>Praktisch: invullen &amp; opslaan</t>
  </si>
  <si>
    <t>1. Het projectteam vult de Ladder in.</t>
  </si>
  <si>
    <t xml:space="preserve">a. Liefst bij SO of VO, zodat je weet of je op koers ligt en we circulaire kansen kunnen bespreken. </t>
  </si>
  <si>
    <t>b. In ieder geval (ook) bij DO, vóór je ontwerp bij de TACOR ligt.</t>
  </si>
  <si>
    <t xml:space="preserve">a. (!) Ook als je nog niet voldoende punten hebt behaald, stuur de Ladder vast op. Dan kunnen we samen in gesprek en op zoek naar de ruimte. </t>
  </si>
  <si>
    <t>b. Sla het document als volgt op: “LL_OR_Projectnaam_SO/VO/DO_V1/2,3/…”</t>
  </si>
  <si>
    <r>
      <t>b. Bijv: “</t>
    </r>
    <r>
      <rPr>
        <sz val="10"/>
        <color rgb="FF156082"/>
        <rFont val="Arial"/>
        <family val="2"/>
        <scheme val="major"/>
      </rPr>
      <t>LL_OR_Veilige_Schoolomgevingen_SO_V1</t>
    </r>
    <r>
      <rPr>
        <sz val="10"/>
        <color rgb="FF000000"/>
        <rFont val="Arial"/>
        <family val="2"/>
        <scheme val="major"/>
      </rPr>
      <t>”</t>
    </r>
  </si>
  <si>
    <t xml:space="preserve">3. Team Circulair bekijkt de Ladders en heeft contact met de invuller over mogelijkheden en eventuele wijzigingen in de Ladder. </t>
  </si>
  <si>
    <t>4. Na controle van het DO slaat team Circulair de Excel op en maakt een PDF (met paraaf) als markering van de definitieve versie. Deze sturen we terug naar het projectteam.</t>
  </si>
  <si>
    <t xml:space="preserve">5. Het projectteam levert de Pdf aan bij de TACOR-stukken.  </t>
  </si>
  <si>
    <t xml:space="preserve">                     Niet alle velden hoeven ingevuld te worden; de groene velden zijn de invoervelden. Als er toelichting gevraagd wordt, licht het veld groen op.</t>
  </si>
  <si>
    <t>Je kunt - naast de verplichte antwoorden - ook een notitie toevoegen, zoals een vraag aan een collega. Deze witte velden tellen niet mee voor de punten.</t>
  </si>
  <si>
    <t>Soms leggen we een begrip uit of geven we tips hoe een vraag te beantwoorden. In dat geval licht een geel bericht op als je de vraag beantwoordt.</t>
  </si>
  <si>
    <t>Ambities circulariteit</t>
  </si>
  <si>
    <t>· Leiden streeft naar 50% materialenreductie in 2030 tov 2016. Het doel is een volledig circulaire economie in 2050.</t>
  </si>
  <si>
    <t>· Leiden heeft als doel om bouwprojecten per direct 100% circulair uit te vragen en in 2030 100% circulair aan te besteden (ook geleverd krijgen door de markt).</t>
  </si>
  <si>
    <t>Deze ambities zijn vastgelegd in:</t>
  </si>
  <si>
    <t>· Strategie Circulaire Economie 2024-2027 en Uitoveringsprogramma Circulaire Economie 2024-2027, Gemeente Leiden</t>
  </si>
  <si>
    <t xml:space="preserve">·  Routekaarten Circulaire Openbare Ruimte Gemeente Leiden </t>
  </si>
  <si>
    <t>Beleid</t>
  </si>
  <si>
    <t>De Leidse Ladder is de paraplu van bestaand circulair beleid en verandert mee met ontwikkelingen in beleid.</t>
  </si>
  <si>
    <t>Beleid Leidse Ladder Circulariteit</t>
  </si>
  <si>
    <t>Betonakkoord</t>
  </si>
  <si>
    <t>Circulair Sloopbeleid</t>
  </si>
  <si>
    <t>Leidse Ladder Openbare Ruimte (versie 2025.2.1)</t>
  </si>
  <si>
    <t xml:space="preserve">Voldoet jouw project aan de duurzaamheidseisen die gelden binnen Leiden? Vul de Leidse Ladder in en kom er achter. </t>
  </si>
  <si>
    <t xml:space="preserve">Dit is een instrument van de Gemeente Leiden. Dit document bevat links naar de Intranetpagina, deze links zijn in deze publieke versie inactief. </t>
  </si>
  <si>
    <r>
      <t>Versienummer: Leidse Ladder Openbare Ruimte (versie 2025.2.1-</t>
    </r>
    <r>
      <rPr>
        <sz val="10"/>
        <color rgb="FFFF0000"/>
        <rFont val="Arial"/>
        <family val="2"/>
      </rPr>
      <t>publiek</t>
    </r>
    <r>
      <rPr>
        <sz val="10"/>
        <rFont val="Arial"/>
        <family val="2"/>
      </rPr>
      <t>)</t>
    </r>
  </si>
  <si>
    <t xml:space="preserve">2. Het projectteam slaat de Excel op en stuurt deze naar team Circulair </t>
  </si>
  <si>
    <t>Colofon</t>
  </si>
  <si>
    <t xml:space="preserve">De Leidse Ladder is het instrument voor circulariteit van Gemeente Leiden. </t>
  </si>
  <si>
    <t>Laatst gewijzigd op: 9 juli 2025</t>
  </si>
  <si>
    <t>Leidse Ladder Openbare Ruimte</t>
  </si>
  <si>
    <t>Publieke versie (2025)</t>
  </si>
  <si>
    <t>Suggesties</t>
  </si>
  <si>
    <t>Extra tabblad met link naar inspiratiedocument / circulaire materialen / etc.</t>
  </si>
  <si>
    <t>Extra tabblad om het ontwerp in te plakken</t>
  </si>
  <si>
    <t>Extra tabblad om materialeninventarisatie in te plakken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</si>
</sst>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name val="Arial"/>
    </font>
    <font>
      <sz val="11"/>
      <color theme="1"/>
      <name val="Arial"/>
      <family val="2"/>
      <scheme val="minor"/>
    </font>
    <font>
      <sz val="10"/>
      <color theme="4"/>
      <name val="Arial"/>
      <family val="2"/>
    </font>
    <font>
      <sz val="10"/>
      <name val="Arial"/>
      <family val="2"/>
    </font>
    <font>
      <b/>
      <sz val="10"/>
      <name val="Arial"/>
      <family val="2"/>
    </font>
    <font>
      <b/>
      <sz val="10"/>
      <color theme="0"/>
      <name val="Arial"/>
      <family val="2"/>
    </font>
    <font>
      <sz val="10"/>
      <color theme="0" tint="-0.14999847407452621"/>
      <name val="Arial"/>
      <family val="2"/>
    </font>
    <font>
      <b/>
      <sz val="10"/>
      <color theme="4"/>
      <name val="Arial"/>
      <family val="2"/>
    </font>
    <font>
      <u/>
      <sz val="10"/>
      <color theme="10"/>
      <name val="Arial"/>
      <family val="2"/>
    </font>
    <font>
      <i/>
      <sz val="10"/>
      <name val="Arial"/>
      <family val="2"/>
    </font>
    <font>
      <sz val="8"/>
      <name val="Arial"/>
      <family val="2"/>
    </font>
    <font>
      <b/>
      <sz val="8"/>
      <name val="Arial"/>
      <family val="2"/>
    </font>
    <font>
      <sz val="10"/>
      <color theme="0"/>
      <name val="Arial"/>
      <family val="2"/>
    </font>
    <font>
      <b/>
      <sz val="36"/>
      <color rgb="FFA48730"/>
      <name val="Arial"/>
      <family val="2"/>
    </font>
    <font>
      <b/>
      <sz val="10"/>
      <color theme="1"/>
      <name val="Arial"/>
      <family val="2"/>
      <scheme val="minor"/>
    </font>
    <font>
      <b/>
      <sz val="10"/>
      <color theme="0" tint="-0.14999847407452621"/>
      <name val="Arial"/>
      <family val="2"/>
    </font>
    <font>
      <b/>
      <sz val="10"/>
      <color theme="0" tint="-0.14999847407452621"/>
      <name val="Arial"/>
      <family val="2"/>
      <scheme val="minor"/>
    </font>
    <font>
      <sz val="11"/>
      <color rgb="FF9C5700"/>
      <name val="Arial"/>
      <family val="2"/>
      <scheme val="minor"/>
    </font>
    <font>
      <b/>
      <sz val="11"/>
      <color rgb="FF9C5700"/>
      <name val="Arial"/>
      <family val="2"/>
      <scheme val="minor"/>
    </font>
    <font>
      <sz val="10"/>
      <name val="Aptos Narrow"/>
      <family val="2"/>
    </font>
    <font>
      <sz val="10"/>
      <name val="Arial"/>
      <family val="2"/>
      <scheme val="major"/>
    </font>
    <font>
      <sz val="10"/>
      <color rgb="FF156082"/>
      <name val="Arial"/>
      <family val="2"/>
      <scheme val="major"/>
    </font>
    <font>
      <sz val="10"/>
      <color rgb="FF000000"/>
      <name val="Arial"/>
      <family val="2"/>
      <scheme val="major"/>
    </font>
    <font>
      <u/>
      <sz val="10"/>
      <name val="Arial"/>
      <family val="2"/>
    </font>
    <font>
      <sz val="10"/>
      <color rgb="FFFF0000"/>
      <name val="Arial"/>
      <family val="2"/>
    </font>
    <font>
      <b/>
      <sz val="10"/>
      <color rgb="FFFF0000"/>
      <name val="Arial"/>
      <family val="2"/>
    </font>
    <font>
      <b/>
      <sz val="20"/>
      <color rgb="FFA48730"/>
      <name val="Arial"/>
      <family val="2"/>
    </font>
  </fonts>
  <fills count="11">
    <fill>
      <patternFill patternType="none"/>
    </fill>
    <fill>
      <patternFill patternType="gray125"/>
    </fill>
    <fill>
      <patternFill patternType="solid">
        <fgColor theme="3"/>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249977111117893"/>
        <bgColor indexed="64"/>
      </patternFill>
    </fill>
    <fill>
      <patternFill patternType="solid">
        <fgColor rgb="FFC6EFCE"/>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patternFill>
    </fill>
    <fill>
      <patternFill patternType="solid">
        <fgColor rgb="FF3F3F42"/>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9C5700"/>
      </left>
      <right/>
      <top style="thin">
        <color rgb="FF9C5700"/>
      </top>
      <bottom style="thin">
        <color rgb="FF9C5700"/>
      </bottom>
      <diagonal/>
    </border>
    <border>
      <left/>
      <right/>
      <top style="thin">
        <color rgb="FF9C5700"/>
      </top>
      <bottom style="thin">
        <color rgb="FF9C5700"/>
      </bottom>
      <diagonal/>
    </border>
    <border>
      <left/>
      <right style="thin">
        <color rgb="FF9C5700"/>
      </right>
      <top style="thin">
        <color rgb="FF9C5700"/>
      </top>
      <bottom style="thin">
        <color rgb="FF9C5700"/>
      </bottom>
      <diagonal/>
    </border>
    <border>
      <left/>
      <right/>
      <top style="medium">
        <color indexed="64"/>
      </top>
      <bottom style="medium">
        <color indexed="64"/>
      </bottom>
      <diagonal/>
    </border>
  </borders>
  <cellStyleXfs count="5">
    <xf numFmtId="0" fontId="0" fillId="0" borderId="0"/>
    <xf numFmtId="0" fontId="8" fillId="0" borderId="0" applyNumberFormat="0" applyFill="0" applyBorder="0" applyAlignment="0" applyProtection="0"/>
    <xf numFmtId="0" fontId="3" fillId="0" borderId="0"/>
    <xf numFmtId="0" fontId="1" fillId="0" borderId="0"/>
    <xf numFmtId="0" fontId="1" fillId="9" borderId="1" applyNumberFormat="0" applyFont="0" applyAlignment="0" applyProtection="0"/>
  </cellStyleXfs>
  <cellXfs count="79">
    <xf numFmtId="0" fontId="0" fillId="0" borderId="0" xfId="0"/>
    <xf numFmtId="0" fontId="2" fillId="2" borderId="0" xfId="0" applyFont="1" applyFill="1"/>
    <xf numFmtId="0" fontId="0" fillId="0" borderId="0" xfId="0" applyAlignment="1">
      <alignment horizontal="center"/>
    </xf>
    <xf numFmtId="0" fontId="0" fillId="4" borderId="0" xfId="0" applyFill="1" applyAlignment="1">
      <alignment horizontal="center"/>
    </xf>
    <xf numFmtId="0" fontId="4" fillId="3" borderId="0" xfId="0" applyFont="1" applyFill="1"/>
    <xf numFmtId="0" fontId="4" fillId="3" borderId="0" xfId="0" applyFont="1" applyFill="1" applyAlignment="1">
      <alignment horizontal="center"/>
    </xf>
    <xf numFmtId="0" fontId="5" fillId="5" borderId="0" xfId="0" applyFont="1" applyFill="1"/>
    <xf numFmtId="0" fontId="0" fillId="5" borderId="0" xfId="0" applyFill="1"/>
    <xf numFmtId="0" fontId="3" fillId="0" borderId="0" xfId="0" applyFont="1"/>
    <xf numFmtId="0" fontId="3" fillId="4" borderId="0" xfId="0" applyFont="1" applyFill="1" applyAlignment="1">
      <alignment horizontal="center"/>
    </xf>
    <xf numFmtId="0" fontId="3" fillId="0" borderId="0" xfId="0" applyFont="1" applyAlignment="1">
      <alignment horizontal="center"/>
    </xf>
    <xf numFmtId="0" fontId="7" fillId="2" borderId="0" xfId="0" applyFont="1" applyFill="1"/>
    <xf numFmtId="0" fontId="2" fillId="0" borderId="0" xfId="0" applyFont="1"/>
    <xf numFmtId="0" fontId="4" fillId="0" borderId="0" xfId="0" applyFont="1"/>
    <xf numFmtId="0" fontId="5" fillId="0" borderId="0" xfId="0" applyFont="1"/>
    <xf numFmtId="0" fontId="3" fillId="0" borderId="0" xfId="0" quotePrefix="1" applyFont="1"/>
    <xf numFmtId="0" fontId="0" fillId="0" borderId="0" xfId="0" applyAlignment="1">
      <alignment wrapText="1"/>
    </xf>
    <xf numFmtId="0" fontId="3" fillId="0" borderId="0" xfId="0" applyFont="1" applyAlignment="1">
      <alignment wrapText="1"/>
    </xf>
    <xf numFmtId="0" fontId="9" fillId="0" borderId="0" xfId="0" applyFont="1"/>
    <xf numFmtId="0" fontId="8" fillId="0" borderId="0" xfId="1" applyFill="1"/>
    <xf numFmtId="0" fontId="10" fillId="0" borderId="0" xfId="0" applyFont="1"/>
    <xf numFmtId="0" fontId="12" fillId="0" borderId="0" xfId="0" applyFont="1" applyAlignment="1">
      <alignment horizontal="center"/>
    </xf>
    <xf numFmtId="0" fontId="11" fillId="0" borderId="0" xfId="0" applyFont="1"/>
    <xf numFmtId="0" fontId="13" fillId="2" borderId="0" xfId="0" applyFont="1" applyFill="1" applyAlignment="1">
      <alignment vertical="center"/>
    </xf>
    <xf numFmtId="0" fontId="4" fillId="0" borderId="0" xfId="0" applyFont="1" applyAlignment="1">
      <alignment horizontal="center"/>
    </xf>
    <xf numFmtId="0" fontId="0" fillId="0" borderId="0" xfId="0" applyAlignment="1">
      <alignment horizontal="left"/>
    </xf>
    <xf numFmtId="0" fontId="4" fillId="8" borderId="0" xfId="0" applyFont="1" applyFill="1"/>
    <xf numFmtId="0" fontId="4" fillId="8" borderId="0" xfId="0" applyFont="1" applyFill="1" applyAlignment="1">
      <alignment horizontal="center"/>
    </xf>
    <xf numFmtId="0" fontId="3" fillId="0" borderId="0" xfId="0" applyFont="1" applyAlignment="1" applyProtection="1">
      <alignment horizontal="center"/>
      <protection locked="0"/>
    </xf>
    <xf numFmtId="0" fontId="3" fillId="0" borderId="0" xfId="0" applyFont="1" applyAlignment="1" applyProtection="1">
      <alignment horizontal="left" wrapText="1"/>
      <protection locked="0"/>
    </xf>
    <xf numFmtId="0" fontId="2" fillId="2" borderId="0" xfId="0" applyFont="1" applyFill="1" applyAlignment="1">
      <alignment wrapText="1"/>
    </xf>
    <xf numFmtId="0" fontId="0" fillId="5" borderId="0" xfId="0" applyFill="1" applyAlignment="1">
      <alignment wrapText="1"/>
    </xf>
    <xf numFmtId="0" fontId="4" fillId="3" borderId="0" xfId="0" applyFont="1" applyFill="1" applyAlignment="1">
      <alignment wrapText="1"/>
    </xf>
    <xf numFmtId="0" fontId="0" fillId="0" borderId="0" xfId="0" applyAlignment="1">
      <alignment vertical="top" wrapText="1"/>
    </xf>
    <xf numFmtId="0" fontId="3" fillId="0" borderId="0" xfId="0" applyFont="1" applyAlignment="1">
      <alignment vertical="top" wrapText="1"/>
    </xf>
    <xf numFmtId="0" fontId="11" fillId="3" borderId="0" xfId="0" applyFont="1" applyFill="1" applyAlignment="1">
      <alignment wrapText="1"/>
    </xf>
    <xf numFmtId="0" fontId="6" fillId="0" borderId="0" xfId="0" applyFont="1" applyAlignment="1">
      <alignment wrapText="1"/>
    </xf>
    <xf numFmtId="0" fontId="4" fillId="0" borderId="0" xfId="0" applyFont="1" applyAlignment="1">
      <alignment wrapText="1"/>
    </xf>
    <xf numFmtId="0" fontId="4" fillId="8" borderId="0" xfId="0" applyFont="1" applyFill="1" applyAlignment="1">
      <alignment wrapText="1"/>
    </xf>
    <xf numFmtId="0" fontId="3" fillId="0" borderId="0" xfId="0" applyFont="1" applyAlignment="1">
      <alignment horizontal="left" vertical="center" wrapText="1"/>
    </xf>
    <xf numFmtId="0" fontId="6" fillId="7" borderId="0" xfId="0" applyFont="1" applyFill="1" applyAlignment="1">
      <alignment vertical="top" wrapText="1"/>
    </xf>
    <xf numFmtId="0" fontId="17" fillId="0" borderId="0" xfId="4" applyFont="1" applyFill="1" applyBorder="1" applyAlignment="1">
      <alignment vertical="top" wrapText="1"/>
    </xf>
    <xf numFmtId="0" fontId="0" fillId="4" borderId="0" xfId="0" applyFill="1" applyAlignment="1">
      <alignment horizontal="center" vertical="center"/>
    </xf>
    <xf numFmtId="0" fontId="3" fillId="4"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6" borderId="0" xfId="0" applyFont="1" applyFill="1" applyAlignment="1" applyProtection="1">
      <alignment horizontal="center" wrapText="1"/>
      <protection locked="0"/>
    </xf>
    <xf numFmtId="0" fontId="3" fillId="0" borderId="0" xfId="0" applyFont="1" applyAlignment="1" applyProtection="1">
      <alignment horizontal="center" wrapText="1"/>
      <protection locked="0"/>
    </xf>
    <xf numFmtId="0" fontId="5" fillId="5" borderId="0" xfId="0" applyFont="1" applyFill="1" applyAlignment="1">
      <alignment horizontal="center" vertical="center"/>
    </xf>
    <xf numFmtId="0" fontId="0" fillId="0" borderId="0" xfId="0" applyAlignment="1" applyProtection="1">
      <alignment horizontal="center"/>
      <protection locked="0"/>
    </xf>
    <xf numFmtId="0" fontId="3" fillId="0" borderId="0" xfId="0" applyFont="1" applyAlignment="1">
      <alignment horizontal="left"/>
    </xf>
    <xf numFmtId="14" fontId="0" fillId="0" borderId="0" xfId="0" applyNumberFormat="1" applyAlignment="1">
      <alignment wrapText="1"/>
    </xf>
    <xf numFmtId="14" fontId="0" fillId="0" borderId="0" xfId="0" applyNumberFormat="1" applyAlignment="1">
      <alignment horizontal="left" wrapText="1"/>
    </xf>
    <xf numFmtId="0" fontId="20" fillId="0" borderId="0" xfId="0" applyFont="1" applyAlignment="1">
      <alignment horizontal="left" vertical="center" indent="2"/>
    </xf>
    <xf numFmtId="0" fontId="2" fillId="0" borderId="0" xfId="0" applyFont="1" applyAlignment="1" applyProtection="1">
      <alignment wrapText="1"/>
      <protection locked="0"/>
    </xf>
    <xf numFmtId="0" fontId="4" fillId="0" borderId="0" xfId="0" applyFont="1" applyAlignment="1">
      <alignment horizontal="center" wrapText="1"/>
    </xf>
    <xf numFmtId="0" fontId="0" fillId="0" borderId="0" xfId="0" applyAlignment="1">
      <alignment horizontal="center" wrapText="1"/>
    </xf>
    <xf numFmtId="0" fontId="3" fillId="0" borderId="0" xfId="0" applyFont="1" applyAlignment="1" applyProtection="1">
      <alignment wrapText="1"/>
      <protection locked="0"/>
    </xf>
    <xf numFmtId="0" fontId="3" fillId="0" borderId="0" xfId="0" applyFont="1" applyAlignment="1" applyProtection="1">
      <alignment horizontal="center" vertical="top" wrapText="1"/>
      <protection locked="0"/>
    </xf>
    <xf numFmtId="0" fontId="3"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top" wrapText="1"/>
      <protection locked="0"/>
    </xf>
    <xf numFmtId="0" fontId="25" fillId="0" borderId="0" xfId="0" applyFont="1"/>
    <xf numFmtId="0" fontId="23" fillId="0" borderId="0" xfId="0" quotePrefix="1" applyFont="1"/>
    <xf numFmtId="0" fontId="26" fillId="2" borderId="0" xfId="0" applyFont="1" applyFill="1" applyAlignment="1">
      <alignment vertical="center"/>
    </xf>
    <xf numFmtId="0" fontId="0" fillId="10" borderId="0" xfId="0" applyFill="1"/>
    <xf numFmtId="0" fontId="3" fillId="6" borderId="0" xfId="0" applyFont="1" applyFill="1" applyAlignment="1" applyProtection="1">
      <alignment horizontal="center" wrapText="1"/>
      <protection locked="0"/>
    </xf>
    <xf numFmtId="0" fontId="23" fillId="6" borderId="0" xfId="1" applyFont="1" applyFill="1" applyAlignment="1" applyProtection="1">
      <alignment horizontal="center" wrapText="1"/>
      <protection locked="0"/>
    </xf>
    <xf numFmtId="0" fontId="17" fillId="9" borderId="4" xfId="4" applyFont="1" applyBorder="1" applyAlignment="1">
      <alignment horizontal="left" vertical="top" wrapText="1"/>
    </xf>
    <xf numFmtId="0" fontId="17" fillId="9" borderId="5" xfId="4" applyFont="1" applyBorder="1" applyAlignment="1">
      <alignment horizontal="left" vertical="top" wrapText="1"/>
    </xf>
    <xf numFmtId="0" fontId="17" fillId="9" borderId="6" xfId="4" applyFont="1" applyBorder="1" applyAlignment="1">
      <alignment horizontal="left" vertical="top" wrapText="1"/>
    </xf>
    <xf numFmtId="0" fontId="4" fillId="3" borderId="0" xfId="0" applyFont="1" applyFill="1" applyAlignment="1">
      <alignment horizontal="center"/>
    </xf>
    <xf numFmtId="0" fontId="3" fillId="0" borderId="0" xfId="0" applyFont="1" applyAlignment="1" applyProtection="1">
      <alignment horizontal="center" wrapText="1"/>
      <protection locked="0"/>
    </xf>
    <xf numFmtId="14" fontId="3" fillId="6" borderId="0" xfId="0" applyNumberFormat="1" applyFont="1" applyFill="1" applyAlignment="1" applyProtection="1">
      <alignment horizontal="center" wrapText="1"/>
      <protection locked="0"/>
    </xf>
    <xf numFmtId="0" fontId="3" fillId="6" borderId="0" xfId="0" applyFont="1" applyFill="1" applyAlignment="1" applyProtection="1">
      <alignment horizontal="center"/>
      <protection locked="0"/>
    </xf>
    <xf numFmtId="0" fontId="3" fillId="6" borderId="0" xfId="0" applyFont="1" applyFill="1" applyAlignment="1" applyProtection="1">
      <alignment horizontal="left"/>
      <protection locked="0"/>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center"/>
    </xf>
  </cellXfs>
  <cellStyles count="5">
    <cellStyle name="Hyperlink" xfId="1" builtinId="8"/>
    <cellStyle name="Notitie 2" xfId="4" xr:uid="{5A4119C7-7BAF-49B5-9A74-F254116B972A}"/>
    <cellStyle name="Standaard" xfId="0" builtinId="0"/>
    <cellStyle name="Standaard 2" xfId="2" xr:uid="{6BE473FA-2D4B-470E-B7B7-E642E0A73BA8}"/>
    <cellStyle name="Standaard 3" xfId="3" xr:uid="{AEEEFBE6-4DD1-4364-8CD4-5BBFB1C6DD69}"/>
  </cellStyles>
  <dxfs count="44">
    <dxf>
      <font>
        <color rgb="FF00B050"/>
      </font>
    </dxf>
    <dxf>
      <font>
        <color rgb="FF00B050"/>
      </font>
    </dxf>
    <dxf>
      <font>
        <color rgb="FF00B050"/>
      </font>
    </dxf>
    <dxf>
      <font>
        <color rgb="FF00B050"/>
      </font>
    </dxf>
    <dxf>
      <font>
        <color rgb="FF00B050"/>
      </font>
    </dxf>
    <dxf>
      <font>
        <color rgb="FF00B050"/>
      </font>
    </dxf>
    <dxf>
      <font>
        <color rgb="FF00B050"/>
      </font>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ont>
        <color rgb="FF006100"/>
      </font>
      <fill>
        <patternFill>
          <bgColor rgb="FFC6EFCE"/>
        </patternFill>
      </fill>
    </dxf>
    <dxf>
      <font>
        <b/>
        <i val="0"/>
        <color rgb="FFFF0000"/>
      </font>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ont>
        <color auto="1"/>
      </font>
    </dxf>
    <dxf>
      <font>
        <color theme="1"/>
      </font>
      <fill>
        <patternFill patternType="none">
          <bgColor auto="1"/>
        </patternFill>
      </fill>
    </dxf>
    <dxf>
      <font>
        <color theme="1"/>
      </font>
    </dxf>
    <dxf>
      <font>
        <color auto="1"/>
      </font>
    </dxf>
    <dxf>
      <font>
        <color theme="1"/>
      </font>
      <fill>
        <patternFill>
          <fgColor theme="0"/>
        </patternFill>
      </fill>
    </dxf>
    <dxf>
      <font>
        <color theme="1"/>
      </font>
    </dxf>
    <dxf>
      <font>
        <color theme="1"/>
      </font>
    </dxf>
    <dxf>
      <font>
        <color auto="1"/>
      </font>
    </dxf>
    <dxf>
      <font>
        <color auto="1"/>
      </font>
      <fill>
        <patternFill patternType="none">
          <bgColor auto="1"/>
        </patternFill>
      </fill>
    </dxf>
    <dxf>
      <font>
        <color auto="1"/>
      </font>
      <fill>
        <patternFill patternType="none">
          <bgColor auto="1"/>
        </patternFill>
      </fill>
    </dxf>
  </dxfs>
  <tableStyles count="1" defaultTableStyle="TableStyleMedium9" defaultPivotStyle="PivotStyleLight16">
    <tableStyle name="Invisible" pivot="0" table="0" count="0" xr9:uid="{D33252FE-BDA9-4137-B797-234633655F4A}"/>
  </tableStyles>
  <colors>
    <mruColors>
      <color rgb="FF3F3F42"/>
      <color rgb="FFC6EFCE"/>
      <color rgb="FFFFFFFF"/>
      <color rgb="FF9C5700"/>
      <color rgb="FF6EFCEE"/>
      <color rgb="FFA48730"/>
      <color rgb="FFCAE8AA"/>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1"/>
          <c:spPr>
            <a:ln>
              <a:noFill/>
            </a:ln>
          </c:spPr>
          <c:dPt>
            <c:idx val="0"/>
            <c:bubble3D val="0"/>
            <c:spPr>
              <a:solidFill>
                <a:srgbClr val="FFC7CE"/>
              </a:solidFill>
              <a:ln w="19050">
                <a:noFill/>
              </a:ln>
              <a:effectLst/>
            </c:spPr>
            <c:extLst>
              <c:ext xmlns:c16="http://schemas.microsoft.com/office/drawing/2014/chart" uri="{C3380CC4-5D6E-409C-BE32-E72D297353CC}">
                <c16:uniqueId val="{00000001-F466-49F0-A19E-DA52B9BF6451}"/>
              </c:ext>
            </c:extLst>
          </c:dPt>
          <c:dPt>
            <c:idx val="1"/>
            <c:bubble3D val="0"/>
            <c:spPr>
              <a:solidFill>
                <a:srgbClr val="C6EFCE"/>
              </a:solidFill>
              <a:ln w="19050">
                <a:noFill/>
              </a:ln>
              <a:effectLst/>
            </c:spPr>
            <c:extLst>
              <c:ext xmlns:c16="http://schemas.microsoft.com/office/drawing/2014/chart" uri="{C3380CC4-5D6E-409C-BE32-E72D297353CC}">
                <c16:uniqueId val="{00000003-F466-49F0-A19E-DA52B9BF6451}"/>
              </c:ext>
            </c:extLst>
          </c:dPt>
          <c:dPt>
            <c:idx val="2"/>
            <c:bubble3D val="0"/>
            <c:spPr>
              <a:noFill/>
              <a:ln w="19050">
                <a:noFill/>
              </a:ln>
              <a:effectLst/>
            </c:spPr>
            <c:extLst>
              <c:ext xmlns:c16="http://schemas.microsoft.com/office/drawing/2014/chart" uri="{C3380CC4-5D6E-409C-BE32-E72D297353CC}">
                <c16:uniqueId val="{00000005-F466-49F0-A19E-DA52B9BF6451}"/>
              </c:ext>
            </c:extLst>
          </c:dPt>
          <c:val>
            <c:numRef>
              <c:f>Grafieken!$C$3:$C$5</c:f>
              <c:numCache>
                <c:formatCode>General</c:formatCode>
                <c:ptCount val="3"/>
                <c:pt idx="0">
                  <c:v>75</c:v>
                </c:pt>
                <c:pt idx="1">
                  <c:v>90</c:v>
                </c:pt>
                <c:pt idx="2">
                  <c:v>160</c:v>
                </c:pt>
              </c:numCache>
            </c:numRef>
          </c:val>
          <c:extLst>
            <c:ext xmlns:c16="http://schemas.microsoft.com/office/drawing/2014/chart" uri="{C3380CC4-5D6E-409C-BE32-E72D297353CC}">
              <c16:uniqueId val="{00000006-F466-49F0-A19E-DA52B9BF6451}"/>
            </c:ext>
          </c:extLst>
        </c:ser>
        <c:dLbls>
          <c:showLegendKey val="0"/>
          <c:showVal val="0"/>
          <c:showCatName val="0"/>
          <c:showSerName val="0"/>
          <c:showPercent val="0"/>
          <c:showBubbleSize val="0"/>
          <c:showLeaderLines val="1"/>
        </c:dLbls>
        <c:firstSliceAng val="270"/>
        <c:holeSize val="50"/>
      </c:doughnutChart>
      <c:pieChart>
        <c:varyColors val="1"/>
        <c:ser>
          <c:idx val="1"/>
          <c:order val="0"/>
          <c:spPr>
            <a:ln>
              <a:noFill/>
            </a:ln>
          </c:spPr>
          <c:explosion val="6"/>
          <c:dPt>
            <c:idx val="0"/>
            <c:bubble3D val="0"/>
            <c:spPr>
              <a:noFill/>
              <a:ln w="19050">
                <a:noFill/>
              </a:ln>
              <a:effectLst/>
            </c:spPr>
            <c:extLst>
              <c:ext xmlns:c16="http://schemas.microsoft.com/office/drawing/2014/chart" uri="{C3380CC4-5D6E-409C-BE32-E72D297353CC}">
                <c16:uniqueId val="{00000008-F466-49F0-A19E-DA52B9BF6451}"/>
              </c:ext>
            </c:extLst>
          </c:dPt>
          <c:dPt>
            <c:idx val="1"/>
            <c:bubble3D val="0"/>
            <c:explosion val="0"/>
            <c:spPr>
              <a:solidFill>
                <a:schemeClr val="tx2"/>
              </a:solidFill>
              <a:ln w="19050">
                <a:noFill/>
              </a:ln>
              <a:effectLst/>
            </c:spPr>
            <c:extLst>
              <c:ext xmlns:c16="http://schemas.microsoft.com/office/drawing/2014/chart" uri="{C3380CC4-5D6E-409C-BE32-E72D297353CC}">
                <c16:uniqueId val="{0000000A-F466-49F0-A19E-DA52B9BF6451}"/>
              </c:ext>
            </c:extLst>
          </c:dPt>
          <c:dPt>
            <c:idx val="2"/>
            <c:bubble3D val="0"/>
            <c:spPr>
              <a:noFill/>
              <a:ln w="19050">
                <a:noFill/>
              </a:ln>
              <a:effectLst/>
            </c:spPr>
            <c:extLst>
              <c:ext xmlns:c16="http://schemas.microsoft.com/office/drawing/2014/chart" uri="{C3380CC4-5D6E-409C-BE32-E72D297353CC}">
                <c16:uniqueId val="{0000000C-F466-49F0-A19E-DA52B9BF6451}"/>
              </c:ext>
            </c:extLst>
          </c:dPt>
          <c:val>
            <c:numRef>
              <c:f>Grafieken!$D$3:$D$5</c:f>
              <c:numCache>
                <c:formatCode>General</c:formatCode>
                <c:ptCount val="3"/>
                <c:pt idx="0">
                  <c:v>0</c:v>
                </c:pt>
                <c:pt idx="1">
                  <c:v>2</c:v>
                </c:pt>
                <c:pt idx="2">
                  <c:v>323</c:v>
                </c:pt>
              </c:numCache>
            </c:numRef>
          </c:val>
          <c:extLst>
            <c:ext xmlns:c16="http://schemas.microsoft.com/office/drawing/2014/chart" uri="{C3380CC4-5D6E-409C-BE32-E72D297353CC}">
              <c16:uniqueId val="{0000000D-F466-49F0-A19E-DA52B9BF645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205823</xdr:colOff>
      <xdr:row>32</xdr:row>
      <xdr:rowOff>19051</xdr:rowOff>
    </xdr:from>
    <xdr:to>
      <xdr:col>2</xdr:col>
      <xdr:colOff>591378</xdr:colOff>
      <xdr:row>32</xdr:row>
      <xdr:rowOff>152401</xdr:rowOff>
    </xdr:to>
    <xdr:sp macro="" textlink="">
      <xdr:nvSpPr>
        <xdr:cNvPr id="2" name="Rechthoek 1">
          <a:extLst>
            <a:ext uri="{FF2B5EF4-FFF2-40B4-BE49-F238E27FC236}">
              <a16:creationId xmlns:a16="http://schemas.microsoft.com/office/drawing/2014/main" id="{05050683-5751-485E-AA9F-A2A75D6EFE40}"/>
            </a:ext>
          </a:extLst>
        </xdr:cNvPr>
        <xdr:cNvSpPr/>
      </xdr:nvSpPr>
      <xdr:spPr>
        <a:xfrm>
          <a:off x="424898" y="5591176"/>
          <a:ext cx="604630" cy="133350"/>
        </a:xfrm>
        <a:prstGeom prst="rect">
          <a:avLst/>
        </a:prstGeom>
        <a:solidFill>
          <a:srgbClr val="C6EF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b="1">
              <a:solidFill>
                <a:sysClr val="windowText" lastClr="000000"/>
              </a:solidFill>
            </a:rPr>
            <a:t>Groen</a:t>
          </a:r>
        </a:p>
      </xdr:txBody>
    </xdr:sp>
    <xdr:clientData/>
  </xdr:twoCellAnchor>
  <xdr:twoCellAnchor>
    <xdr:from>
      <xdr:col>1</xdr:col>
      <xdr:colOff>205823</xdr:colOff>
      <xdr:row>32</xdr:row>
      <xdr:rowOff>19051</xdr:rowOff>
    </xdr:from>
    <xdr:to>
      <xdr:col>2</xdr:col>
      <xdr:colOff>591378</xdr:colOff>
      <xdr:row>32</xdr:row>
      <xdr:rowOff>152401</xdr:rowOff>
    </xdr:to>
    <xdr:sp macro="" textlink="">
      <xdr:nvSpPr>
        <xdr:cNvPr id="3" name="Rechthoek 2">
          <a:extLst>
            <a:ext uri="{FF2B5EF4-FFF2-40B4-BE49-F238E27FC236}">
              <a16:creationId xmlns:a16="http://schemas.microsoft.com/office/drawing/2014/main" id="{6242C37C-E229-4667-A541-5B26B42CF082}"/>
            </a:ext>
          </a:extLst>
        </xdr:cNvPr>
        <xdr:cNvSpPr/>
      </xdr:nvSpPr>
      <xdr:spPr>
        <a:xfrm>
          <a:off x="424898" y="5591176"/>
          <a:ext cx="604630" cy="133350"/>
        </a:xfrm>
        <a:prstGeom prst="rect">
          <a:avLst/>
        </a:prstGeom>
        <a:solidFill>
          <a:srgbClr val="C6EF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b="1">
              <a:solidFill>
                <a:sysClr val="windowText" lastClr="000000"/>
              </a:solidFill>
            </a:rPr>
            <a:t>Groen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160300</xdr:rowOff>
    </xdr:from>
    <xdr:to>
      <xdr:col>6</xdr:col>
      <xdr:colOff>1199545</xdr:colOff>
      <xdr:row>9</xdr:row>
      <xdr:rowOff>69365</xdr:rowOff>
    </xdr:to>
    <xdr:graphicFrame macro="">
      <xdr:nvGraphicFramePr>
        <xdr:cNvPr id="8" name="Grafiek 7">
          <a:extLst>
            <a:ext uri="{FF2B5EF4-FFF2-40B4-BE49-F238E27FC236}">
              <a16:creationId xmlns:a16="http://schemas.microsoft.com/office/drawing/2014/main" id="{0E7E4B29-BB00-404F-BC25-844752C37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3653118</xdr:colOff>
      <xdr:row>1</xdr:row>
      <xdr:rowOff>100516</xdr:rowOff>
    </xdr:from>
    <xdr:to>
      <xdr:col>8</xdr:col>
      <xdr:colOff>784413</xdr:colOff>
      <xdr:row>1</xdr:row>
      <xdr:rowOff>381000</xdr:rowOff>
    </xdr:to>
    <xdr:sp macro="" textlink="">
      <xdr:nvSpPr>
        <xdr:cNvPr id="2" name="Rechthoek 1">
          <a:extLst>
            <a:ext uri="{FF2B5EF4-FFF2-40B4-BE49-F238E27FC236}">
              <a16:creationId xmlns:a16="http://schemas.microsoft.com/office/drawing/2014/main" id="{AB89FF2E-08FA-C59A-ED2C-781D81EB4496}"/>
            </a:ext>
          </a:extLst>
        </xdr:cNvPr>
        <xdr:cNvSpPr/>
      </xdr:nvSpPr>
      <xdr:spPr>
        <a:xfrm>
          <a:off x="12326471" y="100516"/>
          <a:ext cx="3126442" cy="280484"/>
        </a:xfrm>
        <a:prstGeom prst="rect">
          <a:avLst/>
        </a:prstGeom>
        <a:solidFill>
          <a:srgbClr val="C6EF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b="0" baseline="0">
              <a:solidFill>
                <a:sysClr val="windowText" lastClr="000000"/>
              </a:solidFill>
            </a:rPr>
            <a:t>       </a:t>
          </a:r>
          <a:r>
            <a:rPr lang="nl-NL" sz="1100" b="0">
              <a:solidFill>
                <a:sysClr val="windowText" lastClr="000000"/>
              </a:solidFill>
            </a:rPr>
            <a:t>Alleen</a:t>
          </a:r>
          <a:r>
            <a:rPr lang="nl-NL" sz="1100" b="0" baseline="0">
              <a:solidFill>
                <a:sysClr val="windowText" lastClr="000000"/>
              </a:solidFill>
            </a:rPr>
            <a:t> de groen gekleurde vakken in</a:t>
          </a:r>
          <a:r>
            <a:rPr lang="nl-NL" sz="1100" b="0">
              <a:solidFill>
                <a:sysClr val="windowText" lastClr="000000"/>
              </a:solidFill>
            </a:rPr>
            <a:t>vullen</a:t>
          </a:r>
        </a:p>
      </xdr:txBody>
    </xdr:sp>
    <xdr:clientData/>
  </xdr:twoCellAnchor>
  <xdr:twoCellAnchor>
    <xdr:from>
      <xdr:col>5</xdr:col>
      <xdr:colOff>470647</xdr:colOff>
      <xdr:row>3</xdr:row>
      <xdr:rowOff>1546294</xdr:rowOff>
    </xdr:from>
    <xdr:to>
      <xdr:col>6</xdr:col>
      <xdr:colOff>752503</xdr:colOff>
      <xdr:row>3</xdr:row>
      <xdr:rowOff>1784419</xdr:rowOff>
    </xdr:to>
    <xdr:sp macro="" textlink="Grafieken!C7">
      <xdr:nvSpPr>
        <xdr:cNvPr id="9" name="Tekstvak 8">
          <a:extLst>
            <a:ext uri="{FF2B5EF4-FFF2-40B4-BE49-F238E27FC236}">
              <a16:creationId xmlns:a16="http://schemas.microsoft.com/office/drawing/2014/main" id="{4918B3CE-440B-4317-A18A-0C0B3F1964D6}"/>
            </a:ext>
          </a:extLst>
        </xdr:cNvPr>
        <xdr:cNvSpPr txBox="1"/>
      </xdr:nvSpPr>
      <xdr:spPr>
        <a:xfrm>
          <a:off x="7395882" y="2173823"/>
          <a:ext cx="20299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34CD58D-5ADC-4838-9343-7960C26C81B7}" type="TxLink">
            <a:rPr lang="en-US" sz="1000" b="1" i="0" u="none" strike="noStrike">
              <a:solidFill>
                <a:srgbClr val="000000"/>
              </a:solidFill>
              <a:latin typeface="Arial"/>
              <a:cs typeface="Arial"/>
            </a:rPr>
            <a:pPr algn="ctr"/>
            <a:t>Doel niet behaald (0/160)</a:t>
          </a:fld>
          <a:endParaRPr lang="nl-NL" sz="1100" b="1"/>
        </a:p>
      </xdr:txBody>
    </xdr:sp>
    <xdr:clientData/>
  </xdr:twoCellAnchor>
  <xdr:twoCellAnchor>
    <xdr:from>
      <xdr:col>5</xdr:col>
      <xdr:colOff>717177</xdr:colOff>
      <xdr:row>3</xdr:row>
      <xdr:rowOff>205481</xdr:rowOff>
    </xdr:from>
    <xdr:to>
      <xdr:col>6</xdr:col>
      <xdr:colOff>423418</xdr:colOff>
      <xdr:row>3</xdr:row>
      <xdr:rowOff>569604</xdr:rowOff>
    </xdr:to>
    <xdr:sp macro="" textlink="">
      <xdr:nvSpPr>
        <xdr:cNvPr id="17" name="Tekstvak 16">
          <a:extLst>
            <a:ext uri="{FF2B5EF4-FFF2-40B4-BE49-F238E27FC236}">
              <a16:creationId xmlns:a16="http://schemas.microsoft.com/office/drawing/2014/main" id="{4A46753F-1B91-4539-8254-7C60AABD91B3}"/>
            </a:ext>
          </a:extLst>
        </xdr:cNvPr>
        <xdr:cNvSpPr txBox="1"/>
      </xdr:nvSpPr>
      <xdr:spPr>
        <a:xfrm>
          <a:off x="7642412" y="833010"/>
          <a:ext cx="1454359" cy="364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1">
              <a:latin typeface="+mn-lt"/>
            </a:rPr>
            <a:t>Leidse Ladder</a:t>
          </a:r>
        </a:p>
      </xdr:txBody>
    </xdr:sp>
    <xdr:clientData/>
  </xdr:twoCellAnchor>
  <xdr:twoCellAnchor editAs="oneCell">
    <xdr:from>
      <xdr:col>6</xdr:col>
      <xdr:colOff>3717664</xdr:colOff>
      <xdr:row>1</xdr:row>
      <xdr:rowOff>139521</xdr:rowOff>
    </xdr:from>
    <xdr:to>
      <xdr:col>6</xdr:col>
      <xdr:colOff>3965949</xdr:colOff>
      <xdr:row>1</xdr:row>
      <xdr:rowOff>358340</xdr:rowOff>
    </xdr:to>
    <xdr:pic>
      <xdr:nvPicPr>
        <xdr:cNvPr id="23" name="Afbeelding 22" descr="Exclamation Mark PNG Images Transparent Free Download | PNGMart.com">
          <a:extLst>
            <a:ext uri="{FF2B5EF4-FFF2-40B4-BE49-F238E27FC236}">
              <a16:creationId xmlns:a16="http://schemas.microsoft.com/office/drawing/2014/main" id="{0FB5840F-7F05-4E3D-97F2-AD58ED255B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91017" y="139521"/>
          <a:ext cx="248285" cy="213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74</xdr:row>
      <xdr:rowOff>0</xdr:rowOff>
    </xdr:from>
    <xdr:to>
      <xdr:col>6</xdr:col>
      <xdr:colOff>193156</xdr:colOff>
      <xdr:row>74</xdr:row>
      <xdr:rowOff>0</xdr:rowOff>
    </xdr:to>
    <xdr:pic>
      <xdr:nvPicPr>
        <xdr:cNvPr id="7" name="Graphic 6" descr="Informatie met effen opvulling">
          <a:extLst>
            <a:ext uri="{FF2B5EF4-FFF2-40B4-BE49-F238E27FC236}">
              <a16:creationId xmlns:a16="http://schemas.microsoft.com/office/drawing/2014/main" id="{40EC9BA9-4A14-526C-5C7B-02ACBDEC5A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99636" y="9144016"/>
          <a:ext cx="193155" cy="187089"/>
        </a:xfrm>
        <a:prstGeom prst="rect">
          <a:avLst/>
        </a:prstGeom>
      </xdr:spPr>
    </xdr:pic>
    <xdr:clientData/>
  </xdr:twoCellAnchor>
  <xdr:oneCellAnchor>
    <xdr:from>
      <xdr:col>5</xdr:col>
      <xdr:colOff>0</xdr:colOff>
      <xdr:row>72</xdr:row>
      <xdr:rowOff>0</xdr:rowOff>
    </xdr:from>
    <xdr:ext cx="184731" cy="254557"/>
    <xdr:sp macro="" textlink="">
      <xdr:nvSpPr>
        <xdr:cNvPr id="4" name="Tekstvak 3">
          <a:extLst>
            <a:ext uri="{FF2B5EF4-FFF2-40B4-BE49-F238E27FC236}">
              <a16:creationId xmlns:a16="http://schemas.microsoft.com/office/drawing/2014/main" id="{2C35BD9D-D20F-7F02-49D5-C5E738AE32DC}"/>
            </a:ext>
          </a:extLst>
        </xdr:cNvPr>
        <xdr:cNvSpPr txBox="1"/>
      </xdr:nvSpPr>
      <xdr:spPr>
        <a:xfrm>
          <a:off x="6381750" y="156876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 Theme">
  <a:themeElements>
    <a:clrScheme name="Aangepast 1">
      <a:dk1>
        <a:sysClr val="windowText" lastClr="000000"/>
      </a:dk1>
      <a:lt1>
        <a:srgbClr val="FFFFFF"/>
      </a:lt1>
      <a:dk2>
        <a:srgbClr val="3F3F42"/>
      </a:dk2>
      <a:lt2>
        <a:srgbClr val="E2E0DA"/>
      </a:lt2>
      <a:accent1>
        <a:srgbClr val="A48730"/>
      </a:accent1>
      <a:accent2>
        <a:srgbClr val="8593AF"/>
      </a:accent2>
      <a:accent3>
        <a:srgbClr val="B484A2"/>
      </a:accent3>
      <a:accent4>
        <a:srgbClr val="C0D4FD"/>
      </a:accent4>
      <a:accent5>
        <a:srgbClr val="F2B1DC"/>
      </a:accent5>
      <a:accent6>
        <a:srgbClr val="3F3F42"/>
      </a:accent6>
      <a:hlink>
        <a:srgbClr val="8593AF"/>
      </a:hlink>
      <a:folHlink>
        <a:srgbClr val="7A9B6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line.ibabs.eu/ibabsapi/publicdownload.aspx?site=regio071&amp;id=341cf79e-43d8-4651-9277-84efb644175d"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29B2A-CDD8-4159-9BCD-51B7695630F5}">
  <sheetPr codeName="Blad2"/>
  <dimension ref="A1:K57"/>
  <sheetViews>
    <sheetView showGridLines="0" topLeftCell="A9" zoomScaleNormal="100" workbookViewId="0">
      <selection activeCell="C20" sqref="C20"/>
    </sheetView>
  </sheetViews>
  <sheetFormatPr defaultColWidth="0" defaultRowHeight="13.15" customHeight="1" zeroHeight="1" x14ac:dyDescent="0.2"/>
  <cols>
    <col min="1" max="2" width="3.28515625" customWidth="1"/>
    <col min="3" max="3" width="163.85546875" customWidth="1"/>
    <col min="4" max="4" width="3.28515625" customWidth="1"/>
    <col min="5" max="11" width="9.140625" hidden="1" customWidth="1"/>
    <col min="12" max="16384" width="8.85546875" hidden="1"/>
  </cols>
  <sheetData>
    <row r="1" spans="2:3" ht="12.75" x14ac:dyDescent="0.2"/>
    <row r="2" spans="2:3" ht="49.9" customHeight="1" x14ac:dyDescent="0.2">
      <c r="B2" s="23" t="s">
        <v>119</v>
      </c>
      <c r="C2" s="1"/>
    </row>
    <row r="3" spans="2:3" ht="24.75" customHeight="1" x14ac:dyDescent="0.2">
      <c r="B3" s="63" t="s">
        <v>120</v>
      </c>
      <c r="C3" s="1"/>
    </row>
    <row r="4" spans="2:3" ht="13.15" customHeight="1" x14ac:dyDescent="0.2">
      <c r="B4" s="12"/>
      <c r="C4" s="13" t="s">
        <v>112</v>
      </c>
    </row>
    <row r="5" spans="2:3" ht="13.15" customHeight="1" x14ac:dyDescent="0.2">
      <c r="B5" s="12"/>
      <c r="C5" s="13"/>
    </row>
    <row r="6" spans="2:3" s="61" customFormat="1" ht="12.75" x14ac:dyDescent="0.2">
      <c r="C6" s="61" t="s">
        <v>113</v>
      </c>
    </row>
    <row r="7" spans="2:3" ht="12.75" x14ac:dyDescent="0.2">
      <c r="B7" s="14"/>
    </row>
    <row r="8" spans="2:3" ht="12.75" x14ac:dyDescent="0.2">
      <c r="B8" s="6" t="s">
        <v>79</v>
      </c>
      <c r="C8" s="7"/>
    </row>
    <row r="9" spans="2:3" ht="51" x14ac:dyDescent="0.2">
      <c r="C9" s="17" t="s">
        <v>80</v>
      </c>
    </row>
    <row r="10" spans="2:3" ht="6" customHeight="1" x14ac:dyDescent="0.2">
      <c r="C10" s="15"/>
    </row>
    <row r="11" spans="2:3" ht="12.75" x14ac:dyDescent="0.2">
      <c r="C11" s="62" t="s">
        <v>81</v>
      </c>
    </row>
    <row r="12" spans="2:3" ht="12.75" x14ac:dyDescent="0.2"/>
    <row r="13" spans="2:3" ht="12.75" x14ac:dyDescent="0.2">
      <c r="B13" s="6" t="s">
        <v>8</v>
      </c>
      <c r="C13" s="7"/>
    </row>
    <row r="14" spans="2:3" ht="13.5" x14ac:dyDescent="0.25">
      <c r="C14" s="17" t="s">
        <v>82</v>
      </c>
    </row>
    <row r="15" spans="2:3" ht="12.75" x14ac:dyDescent="0.2">
      <c r="C15" s="17" t="s">
        <v>83</v>
      </c>
    </row>
    <row r="16" spans="2:3" ht="12.75" x14ac:dyDescent="0.2">
      <c r="C16" s="17" t="s">
        <v>84</v>
      </c>
    </row>
    <row r="17" spans="2:3" ht="12.75" x14ac:dyDescent="0.2">
      <c r="C17" s="17" t="s">
        <v>85</v>
      </c>
    </row>
    <row r="18" spans="2:3" ht="12.75" x14ac:dyDescent="0.2">
      <c r="C18" t="s">
        <v>86</v>
      </c>
    </row>
    <row r="19" spans="2:3" ht="12.75" x14ac:dyDescent="0.2">
      <c r="B19" s="14"/>
      <c r="C19" s="17"/>
    </row>
    <row r="20" spans="2:3" ht="12.75" x14ac:dyDescent="0.2">
      <c r="B20" s="6" t="s">
        <v>87</v>
      </c>
      <c r="C20" s="7"/>
    </row>
    <row r="21" spans="2:3" ht="12.75" x14ac:dyDescent="0.2">
      <c r="C21" s="50" t="s">
        <v>88</v>
      </c>
    </row>
    <row r="22" spans="2:3" ht="12.75" x14ac:dyDescent="0.2">
      <c r="C22" s="53" t="s">
        <v>89</v>
      </c>
    </row>
    <row r="23" spans="2:3" ht="12.75" x14ac:dyDescent="0.2">
      <c r="C23" s="53" t="s">
        <v>90</v>
      </c>
    </row>
    <row r="24" spans="2:3" ht="12.75" x14ac:dyDescent="0.2">
      <c r="C24" s="50" t="s">
        <v>115</v>
      </c>
    </row>
    <row r="25" spans="2:3" ht="12.75" x14ac:dyDescent="0.2">
      <c r="C25" s="53" t="s">
        <v>91</v>
      </c>
    </row>
    <row r="26" spans="2:3" ht="12.75" x14ac:dyDescent="0.2">
      <c r="C26" s="53" t="s">
        <v>92</v>
      </c>
    </row>
    <row r="27" spans="2:3" ht="12.75" x14ac:dyDescent="0.2">
      <c r="C27" s="53" t="s">
        <v>93</v>
      </c>
    </row>
    <row r="28" spans="2:3" ht="12.75" x14ac:dyDescent="0.2">
      <c r="C28" s="25" t="s">
        <v>94</v>
      </c>
    </row>
    <row r="29" spans="2:3" ht="12.75" x14ac:dyDescent="0.2">
      <c r="C29" s="25" t="s">
        <v>95</v>
      </c>
    </row>
    <row r="30" spans="2:3" ht="12.75" x14ac:dyDescent="0.2">
      <c r="C30" s="25" t="s">
        <v>96</v>
      </c>
    </row>
    <row r="31" spans="2:3" ht="12.75" x14ac:dyDescent="0.2">
      <c r="C31" s="8"/>
    </row>
    <row r="32" spans="2:3" ht="12.75" x14ac:dyDescent="0.2">
      <c r="B32" s="6" t="s">
        <v>9</v>
      </c>
      <c r="C32" s="7"/>
    </row>
    <row r="33" spans="2:3" ht="12.75" x14ac:dyDescent="0.2">
      <c r="C33" s="8" t="s">
        <v>97</v>
      </c>
    </row>
    <row r="34" spans="2:3" ht="12.75" x14ac:dyDescent="0.2">
      <c r="C34" s="8" t="s">
        <v>98</v>
      </c>
    </row>
    <row r="35" spans="2:3" ht="12.75" x14ac:dyDescent="0.2">
      <c r="C35" s="8" t="s">
        <v>99</v>
      </c>
    </row>
    <row r="36" spans="2:3" ht="13.15" customHeight="1" x14ac:dyDescent="0.2">
      <c r="C36" s="8"/>
    </row>
    <row r="37" spans="2:3" ht="13.15" customHeight="1" x14ac:dyDescent="0.2">
      <c r="B37" s="6" t="s">
        <v>100</v>
      </c>
      <c r="C37" s="7"/>
    </row>
    <row r="38" spans="2:3" ht="13.15" customHeight="1" x14ac:dyDescent="0.2">
      <c r="B38" s="8"/>
      <c r="C38" s="8" t="s">
        <v>101</v>
      </c>
    </row>
    <row r="39" spans="2:3" ht="13.15" customHeight="1" x14ac:dyDescent="0.2">
      <c r="B39" s="8"/>
      <c r="C39" s="8" t="s">
        <v>102</v>
      </c>
    </row>
    <row r="40" spans="2:3" ht="13.15" customHeight="1" x14ac:dyDescent="0.2">
      <c r="B40" s="8"/>
      <c r="C40" s="8"/>
    </row>
    <row r="41" spans="2:3" ht="12.75" x14ac:dyDescent="0.2">
      <c r="B41" s="8"/>
      <c r="C41" s="8" t="s">
        <v>103</v>
      </c>
    </row>
    <row r="42" spans="2:3" ht="12.75" x14ac:dyDescent="0.2">
      <c r="B42" s="8"/>
      <c r="C42" s="8" t="s">
        <v>104</v>
      </c>
    </row>
    <row r="43" spans="2:3" ht="12.75" x14ac:dyDescent="0.2">
      <c r="B43" s="8"/>
      <c r="C43" t="s">
        <v>105</v>
      </c>
    </row>
    <row r="44" spans="2:3" ht="12.75" x14ac:dyDescent="0.2"/>
    <row r="45" spans="2:3" ht="12.75" x14ac:dyDescent="0.2">
      <c r="B45" s="6" t="s">
        <v>106</v>
      </c>
      <c r="C45" s="7"/>
    </row>
    <row r="46" spans="2:3" ht="12.75" x14ac:dyDescent="0.2">
      <c r="C46" t="s">
        <v>107</v>
      </c>
    </row>
    <row r="47" spans="2:3" ht="12.75" x14ac:dyDescent="0.2">
      <c r="C47" t="s">
        <v>108</v>
      </c>
    </row>
    <row r="48" spans="2:3" ht="12.75" x14ac:dyDescent="0.2">
      <c r="C48" t="s">
        <v>109</v>
      </c>
    </row>
    <row r="49" spans="2:8" ht="12.75" x14ac:dyDescent="0.2">
      <c r="C49" s="19" t="s">
        <v>110</v>
      </c>
    </row>
    <row r="50" spans="2:8" ht="12.75" x14ac:dyDescent="0.2"/>
    <row r="51" spans="2:8" ht="12.75" x14ac:dyDescent="0.2">
      <c r="B51" s="6" t="s">
        <v>116</v>
      </c>
      <c r="C51" s="7"/>
    </row>
    <row r="52" spans="2:8" ht="12.75" x14ac:dyDescent="0.2">
      <c r="C52" s="8" t="s">
        <v>117</v>
      </c>
    </row>
    <row r="53" spans="2:8" ht="12.75" x14ac:dyDescent="0.2">
      <c r="C53" s="18"/>
    </row>
    <row r="54" spans="2:8" ht="12.75" x14ac:dyDescent="0.2">
      <c r="C54" s="8" t="s">
        <v>114</v>
      </c>
    </row>
    <row r="55" spans="2:8" ht="12.75" x14ac:dyDescent="0.2">
      <c r="B55" s="14"/>
      <c r="C55" s="18" t="s">
        <v>118</v>
      </c>
    </row>
    <row r="56" spans="2:8" ht="12.75" x14ac:dyDescent="0.2">
      <c r="C56" s="13"/>
    </row>
    <row r="57" spans="2:8" ht="12.75" x14ac:dyDescent="0.2">
      <c r="B57" s="11" t="s">
        <v>6</v>
      </c>
      <c r="C57" s="1"/>
      <c r="D57" s="12"/>
      <c r="E57" s="1"/>
      <c r="F57" s="1"/>
      <c r="G57" s="1"/>
      <c r="H57" s="1"/>
    </row>
  </sheetData>
  <sheetProtection selectLockedCells="1"/>
  <hyperlinks>
    <hyperlink ref="C49" r:id="rId1" display="https://online.ibabs.eu/ibabsapi/publicdownload.aspx?site=regio071&amp;id=341cf79e-43d8-4651-9277-84efb644175d" xr:uid="{F581DB38-659B-4967-A86D-A4EDE041EFE2}"/>
  </hyperlinks>
  <pageMargins left="0.78740157480314965" right="0.78740157480314965" top="1.2204724409448819" bottom="0.98425196850393704" header="0.6692913385826772" footer="0.43307086614173229"/>
  <pageSetup paperSize="9" orientation="landscape" r:id="rId2"/>
  <headerFooter alignWithMargins="0">
    <oddHeader xml:space="preserve">&amp;L&amp;G
&amp;R
</oddHeader>
    <oddFooter xml:space="preserve">&amp;L&amp;6&amp;A
&amp;D&amp;R&amp;6&amp;P (&amp;N)  
&amp;F </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P74"/>
  <sheetViews>
    <sheetView showGridLines="0" tabSelected="1" showWhiteSpace="0" topLeftCell="A50" zoomScale="85" zoomScaleNormal="85" workbookViewId="0">
      <selection activeCell="B4" sqref="B4"/>
    </sheetView>
  </sheetViews>
  <sheetFormatPr defaultColWidth="0" defaultRowHeight="12.75" zeroHeight="1" x14ac:dyDescent="0.2"/>
  <cols>
    <col min="1" max="4" width="3.28515625" customWidth="1"/>
    <col min="5" max="5" width="90.42578125" style="16" bestFit="1" customWidth="1"/>
    <col min="6" max="6" width="26.140625" customWidth="1"/>
    <col min="7" max="7" width="79.140625" customWidth="1"/>
    <col min="8" max="8" width="13.5703125" bestFit="1" customWidth="1"/>
    <col min="9" max="9" width="15" customWidth="1"/>
    <col min="10" max="10" width="3.28515625" customWidth="1"/>
    <col min="11" max="16" width="9.140625" hidden="1" customWidth="1"/>
    <col min="17" max="16384" width="8.85546875" hidden="1"/>
  </cols>
  <sheetData>
    <row r="1" spans="2:9" x14ac:dyDescent="0.2"/>
    <row r="2" spans="2:9" ht="49.9" customHeight="1" x14ac:dyDescent="0.2">
      <c r="B2" s="23" t="s">
        <v>111</v>
      </c>
      <c r="C2" s="1"/>
      <c r="D2" s="1"/>
      <c r="E2" s="30"/>
      <c r="F2" s="1"/>
      <c r="G2" s="1"/>
      <c r="H2" s="1"/>
      <c r="I2" s="1"/>
    </row>
    <row r="3" spans="2:9" ht="24.75" customHeight="1" x14ac:dyDescent="0.2">
      <c r="B3" s="63" t="s">
        <v>120</v>
      </c>
      <c r="C3" s="1"/>
      <c r="D3" s="63"/>
      <c r="E3" s="64"/>
      <c r="F3" s="64"/>
      <c r="G3" s="64"/>
      <c r="H3" s="64"/>
      <c r="I3" s="64"/>
    </row>
    <row r="4" spans="2:9" ht="150" customHeight="1" x14ac:dyDescent="0.2">
      <c r="B4" s="12"/>
      <c r="C4" s="12"/>
      <c r="D4" s="12"/>
      <c r="E4" s="54" t="s">
        <v>78</v>
      </c>
      <c r="F4" s="12"/>
      <c r="G4" s="12"/>
      <c r="H4" s="12"/>
      <c r="I4" s="12"/>
    </row>
    <row r="5" spans="2:9" x14ac:dyDescent="0.2">
      <c r="B5" s="6" t="s">
        <v>5</v>
      </c>
      <c r="C5" s="7"/>
      <c r="D5" s="7"/>
      <c r="E5" s="31"/>
      <c r="F5" s="7"/>
      <c r="G5" s="7"/>
      <c r="H5" s="7"/>
      <c r="I5" s="7"/>
    </row>
    <row r="6" spans="2:9" x14ac:dyDescent="0.2">
      <c r="C6" s="4" t="s">
        <v>3</v>
      </c>
      <c r="D6" s="4"/>
      <c r="E6" s="32"/>
      <c r="F6" s="70" t="s">
        <v>0</v>
      </c>
      <c r="G6" s="70"/>
      <c r="H6" s="13"/>
      <c r="I6" s="24"/>
    </row>
    <row r="7" spans="2:9" x14ac:dyDescent="0.2">
      <c r="E7" s="33" t="s">
        <v>11</v>
      </c>
      <c r="F7" s="73"/>
      <c r="G7" s="73"/>
      <c r="I7" s="25"/>
    </row>
    <row r="8" spans="2:9" x14ac:dyDescent="0.2">
      <c r="E8" s="33" t="s">
        <v>12</v>
      </c>
      <c r="F8" s="74"/>
      <c r="G8" s="74"/>
      <c r="I8" s="25"/>
    </row>
    <row r="9" spans="2:9" x14ac:dyDescent="0.2">
      <c r="E9" s="33" t="s">
        <v>13</v>
      </c>
      <c r="F9" s="74"/>
      <c r="G9" s="74"/>
      <c r="I9" s="25"/>
    </row>
    <row r="10" spans="2:9" x14ac:dyDescent="0.2">
      <c r="E10" s="33" t="s">
        <v>14</v>
      </c>
      <c r="F10" s="72"/>
      <c r="G10" s="72"/>
      <c r="H10" s="51"/>
      <c r="I10" s="52"/>
    </row>
    <row r="11" spans="2:9" x14ac:dyDescent="0.2">
      <c r="E11" s="33" t="s">
        <v>15</v>
      </c>
      <c r="F11" s="72"/>
      <c r="G11" s="72"/>
      <c r="H11" s="52"/>
      <c r="I11" s="52"/>
    </row>
    <row r="12" spans="2:9" ht="115.5" customHeight="1" x14ac:dyDescent="0.2">
      <c r="E12" s="33" t="s">
        <v>16</v>
      </c>
      <c r="F12" s="72"/>
      <c r="G12" s="72"/>
      <c r="H12" s="52"/>
      <c r="I12" s="52"/>
    </row>
    <row r="13" spans="2:9" x14ac:dyDescent="0.2">
      <c r="E13" s="17"/>
    </row>
    <row r="14" spans="2:9" x14ac:dyDescent="0.2">
      <c r="C14" s="4" t="s">
        <v>4</v>
      </c>
      <c r="D14" s="4"/>
      <c r="E14" s="32"/>
      <c r="F14" s="70" t="s">
        <v>0</v>
      </c>
      <c r="G14" s="70"/>
      <c r="H14" s="13"/>
      <c r="I14" s="24"/>
    </row>
    <row r="15" spans="2:9" x14ac:dyDescent="0.2">
      <c r="E15" s="34" t="s">
        <v>27</v>
      </c>
      <c r="F15" s="65"/>
      <c r="G15" s="65"/>
      <c r="H15" s="8"/>
      <c r="I15" s="50"/>
    </row>
    <row r="16" spans="2:9" ht="12" customHeight="1" x14ac:dyDescent="0.2">
      <c r="E16" s="34" t="s">
        <v>28</v>
      </c>
      <c r="F16" s="66"/>
      <c r="G16" s="66"/>
      <c r="H16" s="8"/>
      <c r="I16" s="25"/>
    </row>
    <row r="17" spans="2:9" x14ac:dyDescent="0.2">
      <c r="E17" s="34" t="s">
        <v>29</v>
      </c>
      <c r="F17" s="65"/>
      <c r="G17" s="65"/>
      <c r="H17" s="8"/>
      <c r="I17" s="25"/>
    </row>
    <row r="18" spans="2:9" ht="12" customHeight="1" x14ac:dyDescent="0.2">
      <c r="E18" s="34" t="s">
        <v>30</v>
      </c>
      <c r="F18" s="66"/>
      <c r="G18" s="66"/>
      <c r="H18" s="8"/>
      <c r="I18" s="50"/>
    </row>
    <row r="19" spans="2:9" x14ac:dyDescent="0.2">
      <c r="F19" s="18"/>
      <c r="G19" s="21" t="s">
        <v>10</v>
      </c>
      <c r="H19" s="8"/>
      <c r="I19" s="10"/>
    </row>
    <row r="20" spans="2:9" x14ac:dyDescent="0.2">
      <c r="B20" s="6" t="s">
        <v>17</v>
      </c>
      <c r="C20" s="7"/>
      <c r="D20" s="7"/>
      <c r="E20" s="31"/>
      <c r="F20" s="7"/>
      <c r="G20" s="7"/>
      <c r="H20" s="48" t="s">
        <v>2</v>
      </c>
      <c r="I20" s="7"/>
    </row>
    <row r="21" spans="2:9" x14ac:dyDescent="0.2">
      <c r="B21" s="20"/>
      <c r="C21" s="4" t="s">
        <v>18</v>
      </c>
      <c r="D21" s="4"/>
      <c r="E21" s="35"/>
      <c r="F21" s="5"/>
      <c r="G21" s="5" t="s">
        <v>1</v>
      </c>
      <c r="H21" s="5" t="str">
        <f>Grafieken!F7</f>
        <v>Score: (0/40)</v>
      </c>
      <c r="I21" s="5" t="s">
        <v>75</v>
      </c>
    </row>
    <row r="22" spans="2:9" ht="12.75" customHeight="1" x14ac:dyDescent="0.2">
      <c r="B22" s="20"/>
      <c r="C22" s="22"/>
      <c r="D22" s="22"/>
      <c r="E22" s="34" t="s">
        <v>31</v>
      </c>
      <c r="F22" s="46"/>
      <c r="G22" s="29"/>
      <c r="H22" s="43">
        <f>IF(F22="Ja",25,IF(F22="Deels",15,0))</f>
        <v>0</v>
      </c>
      <c r="I22" s="28"/>
    </row>
    <row r="23" spans="2:9" ht="12" customHeight="1" x14ac:dyDescent="0.2">
      <c r="C23" s="13"/>
      <c r="D23" s="13"/>
      <c r="E23" s="36" t="s">
        <v>32</v>
      </c>
      <c r="F23" s="47"/>
      <c r="G23" s="29"/>
      <c r="H23" s="10"/>
      <c r="I23" s="28"/>
    </row>
    <row r="24" spans="2:9" x14ac:dyDescent="0.2">
      <c r="C24" s="13"/>
      <c r="D24" s="13"/>
      <c r="E24" s="36" t="s">
        <v>33</v>
      </c>
      <c r="F24" s="47"/>
      <c r="G24" s="29"/>
      <c r="H24" s="10"/>
      <c r="I24" s="28"/>
    </row>
    <row r="25" spans="2:9" x14ac:dyDescent="0.2">
      <c r="C25" s="13"/>
      <c r="D25" s="13"/>
      <c r="E25" s="36" t="s">
        <v>34</v>
      </c>
      <c r="F25" s="47"/>
      <c r="G25" s="29"/>
      <c r="H25" s="10"/>
      <c r="I25" s="28"/>
    </row>
    <row r="26" spans="2:9" x14ac:dyDescent="0.2">
      <c r="C26" s="13"/>
      <c r="D26" s="13"/>
      <c r="E26" s="34" t="s">
        <v>35</v>
      </c>
      <c r="F26" s="46"/>
      <c r="G26" s="29"/>
      <c r="H26" s="9">
        <f>IF(F26="Nee",15,0)</f>
        <v>0</v>
      </c>
      <c r="I26" s="28"/>
    </row>
    <row r="27" spans="2:9" x14ac:dyDescent="0.2">
      <c r="C27" s="13"/>
      <c r="D27" s="13"/>
      <c r="E27" s="36" t="s">
        <v>36</v>
      </c>
      <c r="F27" s="47"/>
      <c r="G27" s="29"/>
      <c r="H27" s="3">
        <f>IF(LEFT(F27,1)="a",5,IF(LEFT(F27,1)="b",-20,IF(LEFT(F27,1)="c",5,IF(LEFT(F27,1)="d",-20,0))))</f>
        <v>0</v>
      </c>
      <c r="I27" s="49"/>
    </row>
    <row r="28" spans="2:9" x14ac:dyDescent="0.2">
      <c r="C28" s="13"/>
      <c r="D28" s="13"/>
      <c r="E28" s="36" t="s">
        <v>37</v>
      </c>
      <c r="F28" s="47"/>
      <c r="G28" s="29"/>
      <c r="H28" s="9">
        <f>IF(F28="Nee",10,0)</f>
        <v>0</v>
      </c>
      <c r="I28" s="28"/>
    </row>
    <row r="29" spans="2:9" x14ac:dyDescent="0.2">
      <c r="C29" s="13"/>
      <c r="D29" s="13"/>
      <c r="E29" s="36" t="s">
        <v>26</v>
      </c>
      <c r="F29" s="47"/>
      <c r="G29" s="55"/>
      <c r="H29" s="9">
        <f>IF(F29="Ja",10,IF(F29="Deels",6,0))</f>
        <v>0</v>
      </c>
      <c r="I29" s="28"/>
    </row>
    <row r="30" spans="2:9" x14ac:dyDescent="0.2">
      <c r="C30" s="13"/>
      <c r="D30" s="13"/>
      <c r="E30" s="36" t="s">
        <v>38</v>
      </c>
      <c r="F30" s="71"/>
      <c r="G30" s="71"/>
      <c r="H30" s="10"/>
      <c r="I30" s="28"/>
    </row>
    <row r="31" spans="2:9" x14ac:dyDescent="0.2">
      <c r="C31" s="13"/>
      <c r="D31" s="13"/>
      <c r="E31" s="37"/>
      <c r="F31" s="56"/>
      <c r="G31" s="55"/>
      <c r="H31" s="2"/>
      <c r="I31" s="2"/>
    </row>
    <row r="32" spans="2:9" x14ac:dyDescent="0.2">
      <c r="C32" s="4" t="s">
        <v>19</v>
      </c>
      <c r="D32" s="4"/>
      <c r="E32" s="32"/>
      <c r="F32" s="5" t="s">
        <v>0</v>
      </c>
      <c r="G32" s="5" t="s">
        <v>1</v>
      </c>
      <c r="H32" s="5" t="str">
        <f>Grafieken!I7</f>
        <v>Score: (0/35)</v>
      </c>
      <c r="I32" s="5" t="s">
        <v>75</v>
      </c>
    </row>
    <row r="33" spans="3:9" ht="25.5" x14ac:dyDescent="0.2">
      <c r="E33" s="34" t="s">
        <v>39</v>
      </c>
      <c r="F33" s="59"/>
      <c r="G33" s="29"/>
      <c r="H33" s="42">
        <f>IF(LEFT(F33,1)="a",20,IF(LEFT(F33,1)="b",15,IF(LEFT(F33,1)="c",7,IF(LEFT(F33,1)="d",0,0))))</f>
        <v>0</v>
      </c>
      <c r="I33" s="49"/>
    </row>
    <row r="34" spans="3:9" ht="25.5" x14ac:dyDescent="0.2">
      <c r="E34" s="34" t="s">
        <v>40</v>
      </c>
      <c r="F34" s="60"/>
      <c r="G34" s="57"/>
      <c r="H34" s="42">
        <f>IF(LEFT(F34,1)="a",15,IF(LEFT(F34,1)="b",10,IF(LEFT(F34,1)="c",5,IF(LEFT(F34,1)="d",0,IF(LEFT(F34,1)="e",15,0)))))</f>
        <v>0</v>
      </c>
      <c r="I34" s="49"/>
    </row>
    <row r="35" spans="3:9" x14ac:dyDescent="0.2">
      <c r="F35" s="2"/>
      <c r="G35" s="25"/>
      <c r="H35" s="2"/>
      <c r="I35" s="2"/>
    </row>
    <row r="36" spans="3:9" x14ac:dyDescent="0.2">
      <c r="C36" s="4" t="s">
        <v>20</v>
      </c>
      <c r="D36" s="4"/>
      <c r="E36" s="32"/>
      <c r="F36" s="5" t="s">
        <v>0</v>
      </c>
      <c r="G36" s="5" t="s">
        <v>1</v>
      </c>
      <c r="H36" s="5"/>
      <c r="I36" s="5"/>
    </row>
    <row r="37" spans="3:9" ht="13.5" thickBot="1" x14ac:dyDescent="0.25">
      <c r="C37" s="13"/>
      <c r="D37" s="26" t="s">
        <v>21</v>
      </c>
      <c r="E37" s="38"/>
      <c r="F37" s="27"/>
      <c r="G37" s="27"/>
      <c r="H37" s="27" t="str">
        <f>Grafieken!L7</f>
        <v>Score: (0/40)</v>
      </c>
      <c r="I37" s="27" t="s">
        <v>75</v>
      </c>
    </row>
    <row r="38" spans="3:9" ht="57.75" customHeight="1" thickBot="1" x14ac:dyDescent="0.25">
      <c r="C38" s="13"/>
      <c r="D38" s="75" t="s">
        <v>64</v>
      </c>
      <c r="E38" s="76"/>
      <c r="F38" s="76"/>
      <c r="G38" s="77"/>
      <c r="H38" s="24"/>
      <c r="I38" s="24"/>
    </row>
    <row r="39" spans="3:9" ht="12.75" customHeight="1" x14ac:dyDescent="0.2">
      <c r="C39" s="13"/>
      <c r="D39" s="13"/>
      <c r="E39" s="39" t="s">
        <v>41</v>
      </c>
      <c r="F39" s="46"/>
      <c r="G39" s="47"/>
      <c r="H39" s="43">
        <f>IF(F39="Nee",40,0)</f>
        <v>0</v>
      </c>
      <c r="I39" s="28"/>
    </row>
    <row r="40" spans="3:9" ht="25.5" x14ac:dyDescent="0.2">
      <c r="E40" s="40" t="s">
        <v>42</v>
      </c>
      <c r="F40" s="58"/>
      <c r="G40" s="47"/>
      <c r="H40" s="42">
        <f>IF(LEFT(F40,1)="a",20,IF(LEFT(F40,1)="b",15,IF(LEFT(F40,1)="c",7,IF(LEFT(F40,1)="d",0,0))))</f>
        <v>0</v>
      </c>
      <c r="I40" s="49"/>
    </row>
    <row r="41" spans="3:9" ht="25.5" x14ac:dyDescent="0.2">
      <c r="E41" s="40" t="s">
        <v>43</v>
      </c>
      <c r="F41" s="58"/>
      <c r="G41" s="47"/>
      <c r="H41" s="42">
        <f>IF(LEFT(F41,1)="a",10,IF(LEFT(F41,1)="b",7,IF(LEFT(F41,1)="c",5,IF(LEFT(F41,1)="d",0,IF(LEFT(F41,1)="e",10,0)))))</f>
        <v>0</v>
      </c>
      <c r="I41" s="49"/>
    </row>
    <row r="42" spans="3:9" ht="25.5" x14ac:dyDescent="0.2">
      <c r="E42" s="40" t="s">
        <v>44</v>
      </c>
      <c r="F42" s="58"/>
      <c r="G42" s="47"/>
      <c r="H42" s="42">
        <f>IF(LEFT(F42,1)="e",5,0)</f>
        <v>0</v>
      </c>
      <c r="I42" s="49"/>
    </row>
    <row r="43" spans="3:9" x14ac:dyDescent="0.2">
      <c r="E43" s="36" t="s">
        <v>45</v>
      </c>
      <c r="F43" s="47"/>
      <c r="G43" s="47"/>
      <c r="H43" s="43">
        <f>IF(F43="Ja",5,0)</f>
        <v>0</v>
      </c>
      <c r="I43" s="28"/>
    </row>
    <row r="44" spans="3:9" x14ac:dyDescent="0.2">
      <c r="E44" s="36" t="s">
        <v>46</v>
      </c>
      <c r="F44" s="47"/>
      <c r="G44" s="47"/>
      <c r="H44" s="42">
        <f>IF(F44="Ja",5,IF(F44="Nee",-20,IF(F44="Ik weet het niet",-20,IF(F44="N.v.t.",5,0))))</f>
        <v>0</v>
      </c>
      <c r="I44" s="49"/>
    </row>
    <row r="45" spans="3:9" x14ac:dyDescent="0.2">
      <c r="F45" s="2"/>
      <c r="G45" s="2"/>
      <c r="H45" s="2"/>
      <c r="I45" s="2"/>
    </row>
    <row r="46" spans="3:9" x14ac:dyDescent="0.2">
      <c r="D46" s="26" t="s">
        <v>22</v>
      </c>
      <c r="E46" s="38"/>
      <c r="F46" s="27" t="s">
        <v>0</v>
      </c>
      <c r="G46" s="27" t="s">
        <v>1</v>
      </c>
      <c r="H46" s="27" t="str">
        <f>Grafieken!O7</f>
        <v>Score: (0/26)</v>
      </c>
      <c r="I46" s="27" t="s">
        <v>75</v>
      </c>
    </row>
    <row r="47" spans="3:9" ht="25.5" x14ac:dyDescent="0.2">
      <c r="E47" s="17" t="s">
        <v>47</v>
      </c>
      <c r="F47" s="46"/>
      <c r="G47" s="47"/>
      <c r="H47" s="42">
        <f>IF(F47="Ja",4,0)</f>
        <v>0</v>
      </c>
      <c r="I47" s="49"/>
    </row>
    <row r="48" spans="3:9" x14ac:dyDescent="0.2">
      <c r="E48" s="17" t="s">
        <v>48</v>
      </c>
      <c r="F48" s="46"/>
      <c r="G48" s="47"/>
      <c r="H48" s="42">
        <f>IF(F48="Ja",4,0)</f>
        <v>0</v>
      </c>
      <c r="I48" s="49"/>
    </row>
    <row r="49" spans="4:9" x14ac:dyDescent="0.2">
      <c r="E49" s="17" t="s">
        <v>49</v>
      </c>
      <c r="F49" s="46"/>
      <c r="G49" s="47"/>
      <c r="H49" s="42">
        <f>IF(F49="Ja",4,0)</f>
        <v>0</v>
      </c>
      <c r="I49" s="49"/>
    </row>
    <row r="50" spans="4:9" ht="25.5" x14ac:dyDescent="0.2">
      <c r="E50" s="34" t="s">
        <v>50</v>
      </c>
      <c r="F50" s="46"/>
      <c r="G50" s="47"/>
      <c r="H50" s="44"/>
      <c r="I50" s="49"/>
    </row>
    <row r="51" spans="4:9" x14ac:dyDescent="0.2">
      <c r="E51" s="40" t="s">
        <v>51</v>
      </c>
      <c r="F51" s="47"/>
      <c r="G51" s="47"/>
      <c r="H51" s="42">
        <f>IF(LEFT(F51,1)="a",7,IF(LEFT(F51,1)="b",5,0))</f>
        <v>0</v>
      </c>
      <c r="I51" s="49"/>
    </row>
    <row r="52" spans="4:9" x14ac:dyDescent="0.2">
      <c r="E52" s="40" t="s">
        <v>52</v>
      </c>
      <c r="F52" s="47"/>
      <c r="G52" s="47"/>
      <c r="H52" s="42">
        <f>IF(LEFT(F52,1)="a",7,IF(LEFT(F52,1)="b",5,0))</f>
        <v>0</v>
      </c>
      <c r="I52" s="49"/>
    </row>
    <row r="53" spans="4:9" x14ac:dyDescent="0.2">
      <c r="F53" s="28"/>
      <c r="G53" s="47"/>
      <c r="H53" s="2"/>
      <c r="I53" s="2"/>
    </row>
    <row r="54" spans="4:9" ht="13.5" thickBot="1" x14ac:dyDescent="0.25">
      <c r="D54" s="26" t="s">
        <v>23</v>
      </c>
      <c r="E54" s="38"/>
      <c r="F54" s="27" t="s">
        <v>0</v>
      </c>
      <c r="G54" s="27" t="s">
        <v>1</v>
      </c>
      <c r="H54" s="27" t="str">
        <f>Grafieken!R7</f>
        <v>Score: (0/10)</v>
      </c>
      <c r="I54" s="27" t="s">
        <v>75</v>
      </c>
    </row>
    <row r="55" spans="4:9" ht="30" customHeight="1" thickBot="1" x14ac:dyDescent="0.25">
      <c r="D55" s="75" t="s">
        <v>25</v>
      </c>
      <c r="E55" s="76"/>
      <c r="F55" s="76"/>
      <c r="G55" s="77"/>
      <c r="H55" s="44"/>
      <c r="I55" s="2"/>
    </row>
    <row r="56" spans="4:9" x14ac:dyDescent="0.2">
      <c r="E56" s="17" t="s">
        <v>53</v>
      </c>
      <c r="F56" s="46"/>
      <c r="G56" s="47"/>
      <c r="H56" s="42">
        <f>IF(F56="Ja",2,0)</f>
        <v>0</v>
      </c>
      <c r="I56" s="49"/>
    </row>
    <row r="57" spans="4:9" x14ac:dyDescent="0.2">
      <c r="E57" s="17" t="s">
        <v>54</v>
      </c>
      <c r="F57" s="46"/>
      <c r="G57" s="47"/>
      <c r="H57" s="42">
        <f>IF(F57="Ja",2,0)</f>
        <v>0</v>
      </c>
      <c r="I57" s="49"/>
    </row>
    <row r="58" spans="4:9" x14ac:dyDescent="0.2">
      <c r="E58" s="17" t="s">
        <v>55</v>
      </c>
      <c r="F58" s="46"/>
      <c r="G58" s="47"/>
      <c r="H58" s="42">
        <f>IF(F58="Ja",2,0)</f>
        <v>0</v>
      </c>
      <c r="I58" s="49"/>
    </row>
    <row r="59" spans="4:9" x14ac:dyDescent="0.2">
      <c r="E59" s="17" t="s">
        <v>56</v>
      </c>
      <c r="F59" s="46"/>
      <c r="G59" s="47"/>
      <c r="H59" s="42">
        <f>IF(F59="Ja",2,0)</f>
        <v>0</v>
      </c>
      <c r="I59" s="49"/>
    </row>
    <row r="60" spans="4:9" x14ac:dyDescent="0.2">
      <c r="E60" s="17" t="s">
        <v>57</v>
      </c>
      <c r="F60" s="46"/>
      <c r="G60" s="47"/>
      <c r="H60" s="42">
        <f>IF(F60="Ja",2,0)</f>
        <v>0</v>
      </c>
      <c r="I60" s="49"/>
    </row>
    <row r="61" spans="4:9" x14ac:dyDescent="0.2">
      <c r="E61" s="17" t="s">
        <v>58</v>
      </c>
      <c r="F61" s="65"/>
      <c r="G61" s="65"/>
      <c r="H61" s="45"/>
      <c r="I61" s="10"/>
    </row>
    <row r="62" spans="4:9" x14ac:dyDescent="0.2">
      <c r="F62" s="2"/>
      <c r="G62" s="2"/>
      <c r="H62" s="2"/>
      <c r="I62" s="2"/>
    </row>
    <row r="63" spans="4:9" x14ac:dyDescent="0.2">
      <c r="D63" s="26" t="s">
        <v>24</v>
      </c>
      <c r="E63" s="38"/>
      <c r="F63" s="27" t="s">
        <v>0</v>
      </c>
      <c r="G63" s="27" t="s">
        <v>1</v>
      </c>
      <c r="H63" s="27" t="str">
        <f>Grafieken!U7</f>
        <v>Score: (0/14)</v>
      </c>
      <c r="I63" s="27" t="s">
        <v>75</v>
      </c>
    </row>
    <row r="64" spans="4:9" x14ac:dyDescent="0.2">
      <c r="E64" s="17" t="s">
        <v>59</v>
      </c>
      <c r="F64" s="46"/>
      <c r="G64" s="47"/>
      <c r="H64" s="42">
        <f>IF(F64="Ja",9,0)</f>
        <v>0</v>
      </c>
      <c r="I64" s="49"/>
    </row>
    <row r="65" spans="2:9" x14ac:dyDescent="0.2">
      <c r="E65" s="36" t="s">
        <v>60</v>
      </c>
      <c r="F65" s="47"/>
      <c r="G65" s="47"/>
      <c r="H65" s="44"/>
      <c r="I65" s="49"/>
    </row>
    <row r="66" spans="2:9" x14ac:dyDescent="0.2">
      <c r="E66" s="36" t="s">
        <v>61</v>
      </c>
      <c r="F66" s="47"/>
      <c r="G66" s="47"/>
      <c r="H66" s="44"/>
      <c r="I66" s="49"/>
    </row>
    <row r="67" spans="2:9" ht="25.5" x14ac:dyDescent="0.2">
      <c r="E67" s="36" t="s">
        <v>62</v>
      </c>
      <c r="F67" s="47"/>
      <c r="G67" s="47"/>
      <c r="H67" s="44"/>
      <c r="I67" s="49"/>
    </row>
    <row r="68" spans="2:9" x14ac:dyDescent="0.2">
      <c r="E68" s="36" t="s">
        <v>63</v>
      </c>
      <c r="F68" s="8"/>
      <c r="G68" s="8"/>
      <c r="H68" s="44"/>
      <c r="I68" s="49"/>
    </row>
    <row r="69" spans="2:9" ht="25.5" x14ac:dyDescent="0.2">
      <c r="E69" s="17" t="s">
        <v>77</v>
      </c>
      <c r="F69" s="71"/>
      <c r="G69" s="71"/>
      <c r="H69" s="42">
        <f>IF(F69="Ja",5,0)</f>
        <v>0</v>
      </c>
      <c r="I69" s="49"/>
    </row>
    <row r="70" spans="2:9" x14ac:dyDescent="0.2">
      <c r="E70" s="17"/>
      <c r="F70" s="2"/>
      <c r="G70" s="2"/>
      <c r="H70" s="2"/>
      <c r="I70" s="2"/>
    </row>
    <row r="71" spans="2:9" ht="48" customHeight="1" x14ac:dyDescent="0.2">
      <c r="B71" s="41"/>
      <c r="C71" s="41"/>
      <c r="D71" s="41"/>
      <c r="E71" s="67" t="s">
        <v>76</v>
      </c>
      <c r="F71" s="68"/>
      <c r="G71" s="69"/>
      <c r="H71" s="2"/>
      <c r="I71" s="2"/>
    </row>
    <row r="72" spans="2:9" x14ac:dyDescent="0.2">
      <c r="E72" s="17"/>
      <c r="F72" s="2"/>
      <c r="G72" s="2"/>
      <c r="H72" s="2"/>
      <c r="I72" s="2"/>
    </row>
    <row r="73" spans="2:9" x14ac:dyDescent="0.2">
      <c r="B73" s="11" t="s">
        <v>6</v>
      </c>
      <c r="C73" s="1"/>
      <c r="D73" s="1"/>
      <c r="E73" s="30"/>
      <c r="F73" s="1"/>
      <c r="G73" s="1"/>
      <c r="H73" s="1"/>
      <c r="I73" s="1"/>
    </row>
    <row r="74" spans="2:9" x14ac:dyDescent="0.2"/>
  </sheetData>
  <sheetProtection formatColumns="0" formatRows="0" selectLockedCells="1"/>
  <mergeCells count="18">
    <mergeCell ref="F15:G15"/>
    <mergeCell ref="F16:G16"/>
    <mergeCell ref="F17:G17"/>
    <mergeCell ref="F18:G18"/>
    <mergeCell ref="E71:G71"/>
    <mergeCell ref="F6:G6"/>
    <mergeCell ref="F14:G14"/>
    <mergeCell ref="F61:G61"/>
    <mergeCell ref="F69:G69"/>
    <mergeCell ref="F30:G30"/>
    <mergeCell ref="F12:G12"/>
    <mergeCell ref="F7:G7"/>
    <mergeCell ref="F8:G8"/>
    <mergeCell ref="F9:G9"/>
    <mergeCell ref="F10:G10"/>
    <mergeCell ref="F11:G11"/>
    <mergeCell ref="D38:G38"/>
    <mergeCell ref="D55:G55"/>
  </mergeCells>
  <phoneticPr fontId="0" type="noConversion"/>
  <conditionalFormatting sqref="E23:E25">
    <cfRule type="expression" dxfId="43" priority="27">
      <formula>$F$22="Ja"</formula>
    </cfRule>
    <cfRule type="expression" dxfId="42" priority="28">
      <formula>$F$22="Deels"</formula>
    </cfRule>
  </conditionalFormatting>
  <conditionalFormatting sqref="E27:E28">
    <cfRule type="expression" dxfId="41" priority="26">
      <formula>$F$26="Ja"</formula>
    </cfRule>
  </conditionalFormatting>
  <conditionalFormatting sqref="E28">
    <cfRule type="expression" dxfId="40" priority="79">
      <formula>$F$27="Ja"</formula>
    </cfRule>
  </conditionalFormatting>
  <conditionalFormatting sqref="E29">
    <cfRule type="expression" dxfId="39" priority="25">
      <formula>$F$28="Ja"</formula>
    </cfRule>
  </conditionalFormatting>
  <conditionalFormatting sqref="E30">
    <cfRule type="expression" dxfId="38" priority="218">
      <formula>$F$29="nee"</formula>
    </cfRule>
  </conditionalFormatting>
  <conditionalFormatting sqref="E33">
    <cfRule type="expression" dxfId="37" priority="191">
      <formula>#REF!="Ja"</formula>
    </cfRule>
  </conditionalFormatting>
  <conditionalFormatting sqref="E40:E44">
    <cfRule type="expression" dxfId="36" priority="23">
      <formula>$F$39="Ja"</formula>
    </cfRule>
  </conditionalFormatting>
  <conditionalFormatting sqref="E51:E52">
    <cfRule type="expression" dxfId="35" priority="22">
      <formula>$F$50="Ja"</formula>
    </cfRule>
  </conditionalFormatting>
  <conditionalFormatting sqref="E65:E68">
    <cfRule type="expression" dxfId="34" priority="21">
      <formula>$F$64="Ja"</formula>
    </cfRule>
  </conditionalFormatting>
  <conditionalFormatting sqref="F23:F25">
    <cfRule type="expression" dxfId="33" priority="67">
      <formula>$F$22="Ja"</formula>
    </cfRule>
    <cfRule type="expression" dxfId="32" priority="81">
      <formula>$F$22="Deels"</formula>
    </cfRule>
  </conditionalFormatting>
  <conditionalFormatting sqref="F27:F28">
    <cfRule type="expression" dxfId="31" priority="80">
      <formula>$F$26="Ja"</formula>
    </cfRule>
  </conditionalFormatting>
  <conditionalFormatting sqref="F29">
    <cfRule type="expression" dxfId="30" priority="20">
      <formula>$F$28="Ja"</formula>
    </cfRule>
  </conditionalFormatting>
  <conditionalFormatting sqref="F33:F34">
    <cfRule type="expression" dxfId="29" priority="68">
      <formula>$F$39="Ja"</formula>
    </cfRule>
  </conditionalFormatting>
  <conditionalFormatting sqref="F40:F44">
    <cfRule type="expression" dxfId="28" priority="74">
      <formula>$F$39="Ja"</formula>
    </cfRule>
  </conditionalFormatting>
  <conditionalFormatting sqref="F51:F52">
    <cfRule type="expression" dxfId="27" priority="72">
      <formula>$F$50="Ja"</formula>
    </cfRule>
  </conditionalFormatting>
  <conditionalFormatting sqref="F65:F67 F69:G69">
    <cfRule type="expression" dxfId="26" priority="70">
      <formula>$F$64="Ja"</formula>
    </cfRule>
  </conditionalFormatting>
  <conditionalFormatting sqref="F30:G30">
    <cfRule type="expression" dxfId="25" priority="29">
      <formula>F29="Nee"</formula>
    </cfRule>
  </conditionalFormatting>
  <conditionalFormatting sqref="G19">
    <cfRule type="expression" dxfId="24" priority="196">
      <formula>#REF!="Nee"</formula>
    </cfRule>
    <cfRule type="expression" dxfId="23" priority="217">
      <formula>F19="Uitzondering"</formula>
    </cfRule>
  </conditionalFormatting>
  <conditionalFormatting sqref="G22">
    <cfRule type="expression" dxfId="22" priority="112">
      <formula>OR($F$22="Deels", $F$22="Ja")</formula>
    </cfRule>
  </conditionalFormatting>
  <conditionalFormatting sqref="G23">
    <cfRule type="expression" dxfId="21" priority="65">
      <formula>$F$23="Ja"</formula>
    </cfRule>
  </conditionalFormatting>
  <conditionalFormatting sqref="G24">
    <cfRule type="expression" dxfId="20" priority="109">
      <formula>$F$24="Ja"</formula>
    </cfRule>
  </conditionalFormatting>
  <conditionalFormatting sqref="G25">
    <cfRule type="expression" dxfId="19" priority="64">
      <formula>$F$25="Ja"</formula>
    </cfRule>
  </conditionalFormatting>
  <conditionalFormatting sqref="G26">
    <cfRule type="expression" dxfId="18" priority="63">
      <formula>$F$26="Ja"</formula>
    </cfRule>
  </conditionalFormatting>
  <conditionalFormatting sqref="G27">
    <cfRule type="expression" dxfId="17" priority="53">
      <formula>(LEFT(F27,1)="a")</formula>
    </cfRule>
    <cfRule type="expression" dxfId="16" priority="54">
      <formula>(LEFT(F27,1)="c")</formula>
    </cfRule>
  </conditionalFormatting>
  <conditionalFormatting sqref="G28">
    <cfRule type="expression" dxfId="15" priority="62">
      <formula>$F$28="Ja"</formula>
    </cfRule>
  </conditionalFormatting>
  <conditionalFormatting sqref="G29">
    <cfRule type="expression" dxfId="14" priority="30">
      <formula>OR(F29="Ja", F29="Deels")</formula>
    </cfRule>
  </conditionalFormatting>
  <conditionalFormatting sqref="G33">
    <cfRule type="expression" dxfId="13" priority="221">
      <formula>(LEFT(F34,1)="c")</formula>
    </cfRule>
    <cfRule type="expression" dxfId="12" priority="219">
      <formula>(LEFT(F34,1)="a")</formula>
    </cfRule>
    <cfRule type="expression" dxfId="11" priority="220">
      <formula>(LEFT(F34,1)="b")</formula>
    </cfRule>
  </conditionalFormatting>
  <conditionalFormatting sqref="G39:G44">
    <cfRule type="expression" dxfId="10" priority="1">
      <formula>F39="Ja"</formula>
    </cfRule>
  </conditionalFormatting>
  <conditionalFormatting sqref="G47:G53">
    <cfRule type="expression" dxfId="9" priority="7">
      <formula>F47="Ja"</formula>
    </cfRule>
  </conditionalFormatting>
  <conditionalFormatting sqref="G56:G60">
    <cfRule type="expression" dxfId="8" priority="14">
      <formula>F56="Ja"</formula>
    </cfRule>
  </conditionalFormatting>
  <conditionalFormatting sqref="G64:G67">
    <cfRule type="expression" dxfId="7" priority="33">
      <formula>F64="Ja"</formula>
    </cfRule>
  </conditionalFormatting>
  <dataValidations xWindow="1181" yWindow="702" count="23">
    <dataValidation type="list" allowBlank="1" showInputMessage="1" showErrorMessage="1" sqref="F50 F39 F65:F67 F28 F43 F23:F25 F59" xr:uid="{975F74C3-3DCE-4BE6-9A37-E914CEC077A3}">
      <formula1>"Ja,Nee"</formula1>
    </dataValidation>
    <dataValidation type="list" allowBlank="1" showInputMessage="1" showErrorMessage="1" sqref="F8 H8" xr:uid="{BC98D0B0-4AF0-42EE-8BCB-7EBB5B5B4898}">
      <formula1>"Initiatief,SO,VO,DO,Uitvoering,Evaluatie"</formula1>
    </dataValidation>
    <dataValidation type="list" allowBlank="1" showInputMessage="1" showErrorMessage="1" sqref="F9 H9" xr:uid="{82456700-5FD5-4B26-BEBE-D853C5DF6F5B}">
      <formula1>"Herinrichting van het hele gebied (incl. riolering),Herinrichting van het hele gebied (excl. riolering),Herinrichting van een specifiek onderdeel van het gebied, Nieuwe (gebieds)ontwikkeling"</formula1>
    </dataValidation>
    <dataValidation type="list" allowBlank="1" showInputMessage="1" showErrorMessage="1" promptTitle="Toelichting" prompt="Het Betonakkoord stelt zowel eisen aan nieuwe betonproducten (o.a. MKI-waarde en recyclings%) als aan het afvoeren van betonproducten. Indien er geen betonproducten worden aan- of afgevoerd, ‘nvt’ invullen. " sqref="F44" xr:uid="{02BA0D4E-75B4-4DFA-9869-580277A9D9B5}">
      <formula1>"Ja,Nee,Ik weet het niet, N.v.t."</formula1>
    </dataValidation>
    <dataValidation type="list" allowBlank="1" showInputMessage="1" showErrorMessage="1" promptTitle="Toelichting" prompt="Bouwen adhv gestandaardiseerde modules en objecten (buiten de werklocatie vervaardigd), met een gestandaardiseerd maatsysteem. Dit draagt bij aan hoogwaardig hergebruik. Ook het gebruik van uniforme producten en standaardmaten uit HKOR valt hieronder." sqref="F52" xr:uid="{AF52F438-BC30-4D0B-8222-209D84B793F7}">
      <formula1>"a: ≥50%, b: ≥20-50%, c: &lt;20%"</formula1>
    </dataValidation>
    <dataValidation type="list" allowBlank="1" showInputMessage="1" showErrorMessage="1" promptTitle="Toelichting" prompt="Indien de verharding nog niet einde levensduur is, waarom wordt de verharding opgebroken?" sqref="F29" xr:uid="{4F965AAA-9CAF-491C-A16D-045F532AEBB4}">
      <formula1>"Ja,Deels,Nee"</formula1>
    </dataValidation>
    <dataValidation type="list" allowBlank="1" showInputMessage="1" showErrorMessage="1" promptTitle="Toelichting" prompt="Indien er minder dan 10m3 vrijkomt of de opdracht &lt;10K€, vul dan ‘nvt’ in." sqref="F26" xr:uid="{B5EDB377-EB1E-4D5C-B275-B86DC17B2C1C}">
      <formula1>"Ja,Nee"</formula1>
    </dataValidation>
    <dataValidation type="list" allowBlank="1" showInputMessage="1" showErrorMessage="1" promptTitle="Toelichting" prompt="Verplicht voor alle bouwprojecten (sloop, renovatie, onderhoud, openbare ruimte) waar de gemeente opdrachtgever is en waar &gt;10m3 materialen vrijkomt of de opdracht &gt;10K€ is. Dit beleid stelt oa eisen aan de verwerking van vrijkomende grondstoffen. " sqref="F27" xr:uid="{AE9F7B91-F11B-49A7-8241-176BC6F2371E}">
      <mc:AlternateContent xmlns:x12ac="http://schemas.microsoft.com/office/spreadsheetml/2011/1/ac" xmlns:mc="http://schemas.openxmlformats.org/markup-compatibility/2006">
        <mc:Choice Requires="x12ac">
          <x12ac:list>"a: Ja, conform beleid (90%)",b: Weet ik niet,"c: Nvt, &lt;10m3 of 10k€",d: Nee</x12ac:list>
        </mc:Choice>
        <mc:Fallback>
          <formula1>"a: Ja, conform beleid (90%),b: Weet ik niet,c: Nvt, &lt;10m3 of 10k€,d: Nee"</formula1>
        </mc:Fallback>
      </mc:AlternateContent>
    </dataValidation>
    <dataValidation type="list" allowBlank="1" showInputMessage="1" showErrorMessage="1" promptTitle="Toelichting" prompt="Het gaat hier om een bewuste keuze maken voor een ontwerpvariant die resulteert in minder materiaalgebruik. Vraag 11, 12 en 13 geven voorbeelden van preventie. Punten worden toegekend bij vraag 10, vragen 11 tm 13 zijn voor de registratie." sqref="F22" xr:uid="{458E1469-8CB6-4A2D-A069-12F54635C2F1}">
      <formula1>"Ja,Deels,Nee"</formula1>
    </dataValidation>
    <dataValidation type="list" allowBlank="1" showInputMessage="1" showErrorMessage="1" promptTitle="Toelichting" prompt="Let op: Om bij deze vraag 'Ja' aan te kruisten is méér nodig dan de MKI-eisen van Moederbestek.nl Bv: Bakstenen uit een raamcontract waarin een steeds strengere MKI is afgesproken. Of gunnen van de aanbesteding aan de partij met de laagste MKI. " sqref="F64" xr:uid="{AB908710-D940-495D-B0FF-993DD9904F72}">
      <formula1>"Ja,Nee"</formula1>
    </dataValidation>
    <dataValidation type="list" allowBlank="1" showInputMessage="1" showErrorMessage="1" promptTitle="Toelichting" prompt="Hergebruik is niet hetzelfde als recycling. Als materialen door een zwaar verwerkingsproces gaan om hergebruik mogelijk te maken, is dit recycling. Vergeet armaturen, zand en grond niet mee te nemen. Een gesloten grondbalans valt onder hergebruik. " sqref="F33" xr:uid="{CAFA1903-6478-4133-B28E-3FA741E7777B}">
      <formula1>"a: ≥50%,b: ≥20-50%,c: ≥5-20%,d: &lt;5-0%"</formula1>
    </dataValidation>
    <dataValidation type="list" allowBlank="1" showInputMessage="1" showErrorMessage="1" promptTitle="Toelichting" prompt="Hergebruik is niet hetzelfde als recycling. Als materialen die door een zwaar verwerkingsproces zijn gegaan om hergebruik mogelijk te maken, is dit recycling. Vergeet armaturen, zand en grond niet mee te nemen. " sqref="F34" xr:uid="{C55DE691-3C23-44EF-BF30-E22E8851F1AF}">
      <mc:AlternateContent xmlns:x12ac="http://schemas.microsoft.com/office/spreadsheetml/2011/1/ac" xmlns:mc="http://schemas.openxmlformats.org/markup-compatibility/2006">
        <mc:Choice Requires="x12ac">
          <x12ac:list>a: ≥50%,b: ≥20-50%,c: ≥5-20%,d: &lt;5-0%,"e: Nvt, alles direct hergebruikt"</x12ac:list>
        </mc:Choice>
        <mc:Fallback>
          <formula1>"a: ≥50%,b: ≥20-50%,c: ≥5-20%,d: &lt;5-0%,e: Nvt, alles direct hergebruikt"</formula1>
        </mc:Fallback>
      </mc:AlternateContent>
    </dataValidation>
    <dataValidation type="list" allowBlank="1" showInputMessage="1" showErrorMessage="1" promptTitle="Toelichting" prompt="Hernieuwbare materialen (biobased) zijn afkomstig van bronnen die (bijna) niet uitgeput raken, en die natuurlijk aangevuld worden op een menselijke tijdschaal. Bv hout, vlas, bomen, beplanting. Grond telt mee als hernieuwbaar, zand is nieuw primair. " sqref="F40" xr:uid="{F1D66A32-3E46-48CE-87BA-C0E3DB1A9222}">
      <formula1>"a: ≥50%,b: ≥20-50%,c: ≥5-20%,d: &lt;5-0%"</formula1>
    </dataValidation>
    <dataValidation type="list" allowBlank="1" showInputMessage="1" showErrorMessage="1" promptTitle="Toelichting" prompt="Recycling: reststroom wordt bewerkt zodat de grondstof opnieuw in producten kan worden gebruikt. Hergebruik is anders: materialen worden in de huidige vorm gebruikt. Grond telt als biobased, zand als primair, gesloten grondbalans als hergebruik. " sqref="F41" xr:uid="{3A50E499-C648-4345-9DCE-6876EBAF67DC}">
      <mc:AlternateContent xmlns:x12ac="http://schemas.microsoft.com/office/spreadsheetml/2011/1/ac" xmlns:mc="http://schemas.openxmlformats.org/markup-compatibility/2006">
        <mc:Choice Requires="x12ac">
          <x12ac:list>a: ≥50%,b: ≥20-50%,c: ≥5-20%,d: &lt;5-0%," e: nvt, alles biobased"</x12ac:list>
        </mc:Choice>
        <mc:Fallback>
          <formula1>"a: ≥50%,b: ≥20-50%,c: ≥5-20%,d: &lt;5-0%, e: nvt, alles biobased"</formula1>
        </mc:Fallback>
      </mc:AlternateContent>
    </dataValidation>
    <dataValidation type="list" allowBlank="1" showInputMessage="1" showErrorMessage="1" promptTitle="Toelichting" prompt="Dit omvat alle materialen voor het aandeel dat  niet hergebruikt, nieuw hernieuwbaar (biobased) of gerecycled is. Denk hierbij ook aan nieuwe kolken, betonbanden, rioolbuizen en leidingen." sqref="F42" xr:uid="{E558CB6E-35DC-4168-88DE-0AA8D96050B6}">
      <formula1>"a: ≥50%,b: ≥20-50%,c: ≥5-20%,d: ≥1-5%,e: 0%"</formula1>
    </dataValidation>
    <dataValidation type="list" allowBlank="1" showInputMessage="1" showErrorMessage="1" promptTitle="Toelichting" prompt="Losmaakbaarheid is de mate waarin een product in een project demontabel is. Dit draagt bij aan hergebruik, makkelijker onderhoud en flexibiliteit in de toekomst. Voorbeelden: klinkers, niet-gegoten fietsklemmen, ‘product as a service’. " sqref="F51" xr:uid="{37D61792-C413-47C6-9EB5-FDC16C935626}">
      <formula1>"a: ≥50%, b: ≥20-50%, c: &lt;20%"</formula1>
    </dataValidation>
    <dataValidation type="list" allowBlank="1" showInputMessage="1" showErrorMessage="1" promptTitle="Toelichting" prompt="Minimaliseren van milieu-impact tijdens beheer en onderhoud: ontwerpkeuzes die leiden tot minder onderhoud en minder inzet materieel, zoals een specifiek begroeiïngsplan.  " sqref="F47" xr:uid="{C996636A-8726-4EAF-A44D-0AD548EE7EE1}">
      <formula1>"Ja,Nee"</formula1>
    </dataValidation>
    <dataValidation type="list" allowBlank="1" showInputMessage="1" showErrorMessage="1" promptTitle="Toelichting" prompt="Aanpasbaarheid in functie (flexibel ontwerp): ontwerpkeuzes waarmee het gebied in de toekomst eenvoudig is aan te passen. Bv: speelveld in een kuil die later kan dienen als wateropslag. Of bewust hoogteverschillen eruit halen voor andere profielen. " sqref="F48" xr:uid="{0199816E-F485-487C-8C58-D57BC7327FE4}">
      <formula1>"Ja,Nee"</formula1>
    </dataValidation>
    <dataValidation type="list" allowBlank="1" showInputMessage="1" showErrorMessage="1" promptTitle="Toelichting" prompt="Bewuste keuze voor materialen die langer meegaan: ontwerpkeuzes voor de nieuwe materialen (niet de hergebruikte)._x000a_" sqref="F49" xr:uid="{1CC727AB-641F-46A8-A319-884F2B1E9B05}">
      <formula1>"Ja,Nee"</formula1>
    </dataValidation>
    <dataValidation type="list" allowBlank="1" showInputMessage="1" showErrorMessage="1" promptTitle="Toelichting" prompt="Bv minder verlichting: minder materiaal en bijdrage natuurinclusiviteit." sqref="F56" xr:uid="{D3FA264E-70D8-429D-BB64-D9DD786BD87E}">
      <formula1>"Ja,Nee"</formula1>
    </dataValidation>
    <dataValidation type="list" allowBlank="1" showInputMessage="1" showErrorMessage="1" promptTitle="Toelichting" prompt="Bv vlechtverband: minder stenen en bijdrage klimaatadaptatie." sqref="F57" xr:uid="{13D33D17-8832-4045-BDB1-CBBBBF442E7C}">
      <formula1>"Ja,Nee"</formula1>
    </dataValidation>
    <dataValidation type="list" allowBlank="1" showInputMessage="1" showErrorMessage="1" promptTitle="Toelichting" prompt="Bv: anticiperen op warmtenet of verzwaring net." sqref="F58" xr:uid="{52476A35-3845-43FA-8A57-037F64A95A2D}">
      <formula1>"Ja,Nee"</formula1>
    </dataValidation>
    <dataValidation type="list" allowBlank="1" showInputMessage="1" showErrorMessage="1" promptTitle="Toelichting" prompt="Bv duurzame mobiliteit STOMP, elektrisch laden." sqref="F60" xr:uid="{A7A92205-8833-4440-94D9-01BE9E24B88C}">
      <formula1>"Ja,Nee"</formula1>
    </dataValidation>
  </dataValidations>
  <pageMargins left="0.78740157480314965" right="0.78740157480314965" top="1.2204724409448819" bottom="0.98425196850393704" header="0.6692913385826772" footer="0.43307086614173229"/>
  <pageSetup paperSize="9" scale="31" orientation="landscape" r:id="rId1"/>
  <headerFooter alignWithMargins="0">
    <oddHeader xml:space="preserve">&amp;L&amp;G
&amp;R
</oddHeader>
    <oddFooter xml:space="preserve">&amp;L&amp;6&amp;A
&amp;D&amp;R&amp;6&amp;P (&amp;N)  
&amp;F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F0A2-F07F-4578-B8F1-B60C497190FC}">
  <dimension ref="A1:B7"/>
  <sheetViews>
    <sheetView showWhiteSpace="0" zoomScaleNormal="100" workbookViewId="0">
      <selection activeCell="B30" sqref="B30"/>
    </sheetView>
  </sheetViews>
  <sheetFormatPr defaultRowHeight="12.75" x14ac:dyDescent="0.2"/>
  <cols>
    <col min="2" max="2" width="76.5703125" customWidth="1"/>
  </cols>
  <sheetData>
    <row r="1" spans="1:2" x14ac:dyDescent="0.2">
      <c r="A1" s="13"/>
    </row>
    <row r="2" spans="1:2" x14ac:dyDescent="0.2">
      <c r="A2" s="13"/>
    </row>
    <row r="3" spans="1:2" x14ac:dyDescent="0.2">
      <c r="A3" s="8"/>
      <c r="B3" s="13" t="s">
        <v>121</v>
      </c>
    </row>
    <row r="4" spans="1:2" x14ac:dyDescent="0.2">
      <c r="A4" s="8"/>
      <c r="B4" s="13"/>
    </row>
    <row r="5" spans="1:2" x14ac:dyDescent="0.2">
      <c r="A5" s="8"/>
      <c r="B5" s="8" t="s">
        <v>122</v>
      </c>
    </row>
    <row r="6" spans="1:2" x14ac:dyDescent="0.2">
      <c r="B6" s="8" t="s">
        <v>123</v>
      </c>
    </row>
    <row r="7" spans="1:2" x14ac:dyDescent="0.2">
      <c r="B7" s="8" t="s">
        <v>124</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8A39-384A-46BC-B1E2-7F49B434DF2C}">
  <sheetPr codeName="Blad4"/>
  <dimension ref="B1:V7"/>
  <sheetViews>
    <sheetView workbookViewId="0">
      <selection activeCell="F4" sqref="F4"/>
    </sheetView>
  </sheetViews>
  <sheetFormatPr defaultRowHeight="12.75" x14ac:dyDescent="0.2"/>
  <cols>
    <col min="2" max="2" width="29.42578125" bestFit="1" customWidth="1"/>
    <col min="3" max="3" width="12.85546875" bestFit="1" customWidth="1"/>
    <col min="4" max="4" width="43.28515625" bestFit="1" customWidth="1"/>
    <col min="6" max="6" width="15.140625" bestFit="1" customWidth="1"/>
    <col min="7" max="7" width="17.5703125" bestFit="1" customWidth="1"/>
    <col min="9" max="9" width="11.5703125" bestFit="1" customWidth="1"/>
    <col min="10" max="10" width="14.5703125" bestFit="1" customWidth="1"/>
    <col min="12" max="12" width="11.5703125" bestFit="1" customWidth="1"/>
    <col min="13" max="13" width="14.28515625" bestFit="1" customWidth="1"/>
    <col min="15" max="15" width="11.5703125" bestFit="1" customWidth="1"/>
    <col min="16" max="16" width="14.28515625" bestFit="1" customWidth="1"/>
    <col min="18" max="18" width="11.5703125" bestFit="1" customWidth="1"/>
    <col min="19" max="19" width="14.28515625" bestFit="1" customWidth="1"/>
    <col min="21" max="21" width="11.5703125" bestFit="1" customWidth="1"/>
    <col min="22" max="22" width="14.28515625" bestFit="1" customWidth="1"/>
  </cols>
  <sheetData>
    <row r="1" spans="2:22" x14ac:dyDescent="0.2">
      <c r="C1" s="78" t="s">
        <v>65</v>
      </c>
      <c r="D1" s="78"/>
      <c r="F1" s="78" t="s">
        <v>66</v>
      </c>
      <c r="G1" s="78"/>
      <c r="I1" s="78" t="s">
        <v>68</v>
      </c>
      <c r="J1" s="78"/>
      <c r="L1" s="78" t="s">
        <v>67</v>
      </c>
      <c r="M1" s="78"/>
      <c r="O1" s="78" t="s">
        <v>69</v>
      </c>
      <c r="P1" s="78"/>
      <c r="R1" s="78" t="s">
        <v>70</v>
      </c>
      <c r="S1" s="78"/>
      <c r="U1" s="78" t="s">
        <v>67</v>
      </c>
      <c r="V1" s="78"/>
    </row>
    <row r="2" spans="2:22" x14ac:dyDescent="0.2">
      <c r="C2" t="s">
        <v>7</v>
      </c>
      <c r="D2" s="8" t="s">
        <v>74</v>
      </c>
      <c r="G2" s="8"/>
      <c r="J2" s="8"/>
      <c r="M2" s="8"/>
      <c r="P2" s="8"/>
      <c r="S2" s="8"/>
      <c r="V2" s="8"/>
    </row>
    <row r="3" spans="2:22" x14ac:dyDescent="0.2">
      <c r="B3" t="s">
        <v>73</v>
      </c>
      <c r="C3">
        <v>75</v>
      </c>
      <c r="D3">
        <f>MAX(0,SUM(Vragenlijst!H22:H69))</f>
        <v>0</v>
      </c>
    </row>
    <row r="4" spans="2:22" x14ac:dyDescent="0.2">
      <c r="B4" t="s">
        <v>72</v>
      </c>
      <c r="C4">
        <v>90</v>
      </c>
      <c r="D4">
        <v>2</v>
      </c>
      <c r="F4">
        <f>SUM(Vragenlijst!H22:H30)</f>
        <v>0</v>
      </c>
      <c r="I4">
        <f>SUM(Vragenlijst!H33:H34)</f>
        <v>0</v>
      </c>
      <c r="L4">
        <f>SUM(Vragenlijst!H39:H44)</f>
        <v>0</v>
      </c>
      <c r="O4">
        <f>SUM(Vragenlijst!H47:H52)</f>
        <v>0</v>
      </c>
      <c r="R4">
        <f>SUM(Vragenlijst!H56:H60)</f>
        <v>0</v>
      </c>
      <c r="U4">
        <f>SUM(Vragenlijst!H64:H69)</f>
        <v>0</v>
      </c>
    </row>
    <row r="5" spans="2:22" x14ac:dyDescent="0.2">
      <c r="B5" t="s">
        <v>71</v>
      </c>
      <c r="C5">
        <v>160</v>
      </c>
      <c r="D5">
        <f>SUM(C3:C5)-D4-D3</f>
        <v>323</v>
      </c>
      <c r="F5">
        <v>40</v>
      </c>
      <c r="I5">
        <v>35</v>
      </c>
      <c r="L5">
        <v>40</v>
      </c>
      <c r="O5">
        <v>26</v>
      </c>
      <c r="R5">
        <v>10</v>
      </c>
      <c r="U5">
        <v>14</v>
      </c>
    </row>
    <row r="7" spans="2:22" x14ac:dyDescent="0.2">
      <c r="C7" s="13" t="str">
        <f>IF(D3&gt;=C3,"Doel behaald (" &amp; D3 &amp; "/"&amp;C5&amp;")","Doel niet behaald (" &amp; D3 &amp; "/"&amp;C5&amp;")")</f>
        <v>Doel niet behaald (0/160)</v>
      </c>
      <c r="F7" s="13" t="str">
        <f>"Score: (" &amp; F4 &amp; "/"&amp;F5&amp;")"</f>
        <v>Score: (0/40)</v>
      </c>
      <c r="I7" s="13" t="str">
        <f>"Score: (" &amp; I4 &amp; "/"&amp;I5&amp;")"</f>
        <v>Score: (0/35)</v>
      </c>
      <c r="L7" s="13" t="str">
        <f>"Score: (" &amp; L4 &amp; "/"&amp;L5&amp;")"</f>
        <v>Score: (0/40)</v>
      </c>
      <c r="O7" s="13" t="str">
        <f>"Score: (" &amp; O4 &amp; "/"&amp;O5&amp;")"</f>
        <v>Score: (0/26)</v>
      </c>
      <c r="R7" s="13" t="str">
        <f>"Score: (" &amp; R4 &amp; "/"&amp;R5&amp;")"</f>
        <v>Score: (0/10)</v>
      </c>
      <c r="U7" s="13" t="str">
        <f>"Score: (" &amp; U4 &amp; "/"&amp;U5&amp;")"</f>
        <v>Score: (0/14)</v>
      </c>
    </row>
  </sheetData>
  <mergeCells count="7">
    <mergeCell ref="R1:S1"/>
    <mergeCell ref="U1:V1"/>
    <mergeCell ref="C1:D1"/>
    <mergeCell ref="F1:G1"/>
    <mergeCell ref="I1:J1"/>
    <mergeCell ref="L1:M1"/>
    <mergeCell ref="O1:P1"/>
  </mergeCells>
  <conditionalFormatting sqref="C7">
    <cfRule type="expression" dxfId="6" priority="16">
      <formula>$D$3&gt;5</formula>
    </cfRule>
  </conditionalFormatting>
  <conditionalFormatting sqref="F7">
    <cfRule type="expression" dxfId="5" priority="9">
      <formula>$D$3&gt;5</formula>
    </cfRule>
  </conditionalFormatting>
  <conditionalFormatting sqref="I7">
    <cfRule type="expression" dxfId="4" priority="6">
      <formula>$D$3&gt;5</formula>
    </cfRule>
  </conditionalFormatting>
  <conditionalFormatting sqref="L7">
    <cfRule type="expression" dxfId="3" priority="5">
      <formula>$D$3&gt;5</formula>
    </cfRule>
  </conditionalFormatting>
  <conditionalFormatting sqref="O7">
    <cfRule type="expression" dxfId="2" priority="3">
      <formula>$D$3&gt;5</formula>
    </cfRule>
  </conditionalFormatting>
  <conditionalFormatting sqref="R7">
    <cfRule type="expression" dxfId="1" priority="2">
      <formula>$D$3&gt;5</formula>
    </cfRule>
  </conditionalFormatting>
  <conditionalFormatting sqref="U7">
    <cfRule type="expression" dxfId="0" priority="1">
      <formula>$D$3&gt;5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3.xml><?xml version="1.0" encoding="utf-8"?>
<ct:contentTypeSchema xmlns:ct="http://schemas.microsoft.com/office/2006/metadata/contentType" xmlns:ma="http://schemas.microsoft.com/office/2006/metadata/properties/metaAttributes" ct:_="" ma:_="" ma:contentTypeName="dokument" ma:contentTypeID="0x010100BA85B17551307B4383D2980D4EFA5515" ma:contentTypeVersion="12" ma:contentTypeDescription="Skapa ett nytt dokument." ma:contentTypeScope="" ma:versionID="57aaa53a121281638ac8bc132f802243">
  <xsd:schema xmlns:xsd="http://www.w3.org/2001/XMLSchema" xmlns:xs="http://www.w3.org/2001/XMLSchema" xmlns:p="http://schemas.microsoft.com/office/2006/metadata/properties" xmlns:ns2="173d6b2f-59a8-488e-935d-67e78bda59e5" xmlns:ns3="b97dc65e-fe16-4df7-925c-ff3316bf7bf3" targetNamespace="http://schemas.microsoft.com/office/2006/metadata/properties" ma:root="true" ma:fieldsID="141727366efbfc4d0736cea1f099176a" ns2:_="" ns3:_="">
    <xsd:import namespace="173d6b2f-59a8-488e-935d-67e78bda59e5"/>
    <xsd:import namespace="b97dc65e-fe16-4df7-925c-ff3316bf7b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d6b2f-59a8-488e-935d-67e78bda5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7dc65e-fe16-4df7-925c-ff3316bf7bf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C2894E-68C9-476D-803E-814AC6EBDDB7}">
  <ds:schemaRefs/>
</ds:datastoreItem>
</file>

<file path=customXml/itemProps2.xml><?xml version="1.0" encoding="utf-8"?>
<ds:datastoreItem xmlns:ds="http://schemas.openxmlformats.org/officeDocument/2006/customXml" ds:itemID="{DDDE50B2-2507-4A17-8842-A7EE75090943}">
  <ds:schemaRefs/>
</ds:datastoreItem>
</file>

<file path=customXml/itemProps3.xml><?xml version="1.0" encoding="utf-8"?>
<ds:datastoreItem xmlns:ds="http://schemas.openxmlformats.org/officeDocument/2006/customXml" ds:itemID="{754B3D83-15E4-4B5F-8568-57884EBAF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d6b2f-59a8-488e-935d-67e78bda59e5"/>
    <ds:schemaRef ds:uri="b97dc65e-fe16-4df7-925c-ff3316bf7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5.xml><?xml version="1.0" encoding="utf-8"?>
<ds:datastoreItem xmlns:ds="http://schemas.openxmlformats.org/officeDocument/2006/customXml" ds:itemID="{79BD3FF0-C90B-4BBB-AF14-2B7944CED71E}">
  <ds:schemaRefs>
    <ds:schemaRef ds:uri="http://purl.org/dc/elements/1.1/"/>
    <ds:schemaRef ds:uri="http://schemas.microsoft.com/office/2006/metadata/properties"/>
    <ds:schemaRef ds:uri="b97dc65e-fe16-4df7-925c-ff3316bf7bf3"/>
    <ds:schemaRef ds:uri="http://purl.org/dc/terms/"/>
    <ds:schemaRef ds:uri="http://schemas.openxmlformats.org/package/2006/metadata/core-properties"/>
    <ds:schemaRef ds:uri="173d6b2f-59a8-488e-935d-67e78bda59e5"/>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Introductie</vt:lpstr>
      <vt:lpstr>Vragenlijst</vt:lpstr>
      <vt:lpstr>Blad1</vt:lpstr>
      <vt:lpstr>Grafieken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2024-06-23T19:26:20Z</dcterms:created>
  <dcterms:modified xsi:type="dcterms:W3CDTF">2025-10-07T10:36:51Z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0x01010049C2E59078A8C04BAF056C4289135297</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831724936121548818</vt:lpwstr>
  </property>
  <property fmtid="{D5CDD505-2E9C-101B-9397-08002B2CF9AE}" pid="21" name="TemplafyUserProfileId">
    <vt:lpwstr>637994309102329182</vt:lpwstr>
  </property>
  <property fmtid="{D5CDD505-2E9C-101B-9397-08002B2CF9AE}" pid="22" name="TemplafyLanguageCode">
    <vt:lpwstr>nl-NL</vt:lpwstr>
  </property>
  <property fmtid="{D5CDD505-2E9C-101B-9397-08002B2CF9AE}" pid="23" name="TemplafyFromBlank">
    <vt:bool>true</vt:bool>
  </property>
</Properties>
</file>